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020" windowHeight="116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PRIHODA'!$A$1:$I$40</definedName>
  </definedNames>
  <calcPr fullCalcOnLoad="1"/>
</workbook>
</file>

<file path=xl/comments3.xml><?xml version="1.0" encoding="utf-8"?>
<comments xmlns="http://schemas.openxmlformats.org/spreadsheetml/2006/main">
  <authors>
    <author>Korisnik</author>
    <author>Teo</author>
  </authors>
  <commentList>
    <comment ref="L1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(75000+140000 MZO)+70.000 (dec.)</t>
        </r>
      </text>
    </comment>
    <comment ref="M1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(75000+140000 MZO)+70.000 (dec.)</t>
        </r>
      </text>
    </comment>
    <comment ref="L4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176000+1000+5000</t>
        </r>
      </text>
    </comment>
    <comment ref="G5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POU 75.000,00+ Vidrić 10.000,00+ Vrtić  10.000,00</t>
        </r>
      </text>
    </comment>
    <comment ref="D68" authorId="1">
      <text>
        <r>
          <rPr>
            <b/>
            <sz val="9"/>
            <rFont val="Tahoma"/>
            <family val="2"/>
          </rPr>
          <t>Teo:</t>
        </r>
        <r>
          <rPr>
            <sz val="9"/>
            <rFont val="Tahoma"/>
            <family val="2"/>
          </rPr>
          <t xml:space="preserve">
pianino- Grad Kutina</t>
        </r>
      </text>
    </comment>
  </commentList>
</comments>
</file>

<file path=xl/sharedStrings.xml><?xml version="1.0" encoding="utf-8"?>
<sst xmlns="http://schemas.openxmlformats.org/spreadsheetml/2006/main" count="147" uniqueCount="93">
  <si>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</si>
  <si>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</si>
  <si>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</si>
  <si>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</si>
  <si>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</si>
  <si>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</si>
  <si>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</si>
  <si>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</si>
  <si>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</si>
  <si>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</si>
  <si>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</si>
  <si>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</si>
  <si>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</si>
  <si>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</si>
  <si>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</si>
  <si>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</si>
  <si>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</si>
  <si>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</si>
  <si>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</si>
  <si>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</si>
  <si>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</si>
  <si>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</si>
  <si>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</si>
  <si>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</si>
  <si>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</si>
  <si>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</si>
  <si>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</si>
  <si>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</si>
  <si>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</si>
  <si>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</si>
  <si>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</si>
  <si>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</si>
  <si>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</si>
  <si>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</si>
  <si>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</si>
  <si>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</si>
  <si>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</si>
  <si>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</si>
  <si>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</si>
  <si>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</si>
  <si>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</si>
  <si>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</si>
  <si>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</si>
  <si>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Prihodi proračunskih korisnika- škole-prihodi za posebne namjene</t>
  </si>
  <si>
    <t>Prihodi proračunskih korisnika- škole- vlastiti prihodi</t>
  </si>
  <si>
    <t>Donacije za proračunske korisnike- škole</t>
  </si>
  <si>
    <t>Namjenski primici od zaduživanja proračunskih korisnika- škole</t>
  </si>
  <si>
    <t>PRORAČUNSKI KORISNIK:                                             46850 OGŠ BORISA PAPANDOPULA KUTINA</t>
  </si>
  <si>
    <t>Naziv aktivnosti:                                                       A100001 Redovna djelatnost unutar opsega</t>
  </si>
  <si>
    <t>Doprinosi za obvezno zdravstveno osiguranje</t>
  </si>
  <si>
    <t>Doprinos za obvezno osiguranje u slučaju nezaposlenosti</t>
  </si>
  <si>
    <t>Službena putovanja</t>
  </si>
  <si>
    <t>Naknade za prijevoz, rad  na terenu i odvojeni život</t>
  </si>
  <si>
    <t>Stručno usavršavanje zaposlenika</t>
  </si>
  <si>
    <t>Uredski materijal i ostali materijalni rashodi</t>
  </si>
  <si>
    <t>Materijal i dijelovi za tekuće i investicijsko održavanje</t>
  </si>
  <si>
    <t>Sitni inventar</t>
  </si>
  <si>
    <t>Usluge telefona, pošte i prijevoza</t>
  </si>
  <si>
    <t>Usluge tekućeg i investicijskog održavanja</t>
  </si>
  <si>
    <t>Usluge promidžbe i informiranja</t>
  </si>
  <si>
    <t>Intelektualne i osobne usluge</t>
  </si>
  <si>
    <t>Računalne usluge</t>
  </si>
  <si>
    <t>Ostale usluge</t>
  </si>
  <si>
    <t>Naknade troškova osobama izvan radnog odnosa</t>
  </si>
  <si>
    <t>Reprezentacija</t>
  </si>
  <si>
    <t>Članarine</t>
  </si>
  <si>
    <t>Pristojbe i naknade</t>
  </si>
  <si>
    <t>Bankarske usluge i usluge platnog prometa</t>
  </si>
  <si>
    <t>Zatezne kamate</t>
  </si>
  <si>
    <t>Naziv aktivnosti:                                                       A100002 Redovna djelatnost van opsega</t>
  </si>
  <si>
    <t>Zdravstvene usluge</t>
  </si>
  <si>
    <t>Naziv aktivnosti:                                                       A100003 Ulaganje u održavanje školskih objekata i opremu</t>
  </si>
  <si>
    <t>Rashodi za nabavu proizvedene dugotrajne imovine</t>
  </si>
  <si>
    <t>Uredska oprema i namještaj</t>
  </si>
  <si>
    <t>Sportska i glazbena oprema</t>
  </si>
  <si>
    <t>Zakupnine i najamnine</t>
  </si>
  <si>
    <t>Ravnatelj:</t>
  </si>
  <si>
    <t>Nikola Šćapec, prof.</t>
  </si>
  <si>
    <t>2021.</t>
  </si>
  <si>
    <t>PRIJEDLOG FINANCIJSKOG PLANA                                                                                                                                                           OSNOVNE GLAZBENE ŠKOLE BORISA PAPANDOPULA KUTINA                                                              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</si>
  <si>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</si>
  <si>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</si>
  <si>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</si>
  <si>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PRIJEDLOG PLANA ZA 2019.</t>
  </si>
  <si>
    <t>PROJEKCIJA PLANA ZA 2021.</t>
  </si>
  <si>
    <t>Program:                                                                     1002 OSNOVNO ŠKOLSTVO</t>
  </si>
  <si>
    <t xml:space="preserve">Opći prihodi i primici </t>
  </si>
  <si>
    <t>Pomoći za proračunske korisnike- škole</t>
  </si>
  <si>
    <t>Decentralizirani prihodi</t>
  </si>
  <si>
    <t>Ukupno prihodi i primici za 2021.</t>
  </si>
  <si>
    <t>Prihodi proračunskih korisnika- škole- prihodi za posebne namjene</t>
  </si>
  <si>
    <t>Ur.broj: 2176-51-01-18-1</t>
  </si>
  <si>
    <t>Klasa: 400-02/18-01/04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</si>
</sst>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5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1" fontId="22" fillId="0" borderId="26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7" xfId="0" applyFont="1" applyBorder="1" applyAlignment="1" quotePrefix="1">
      <alignment horizontal="left" vertical="center" wrapText="1"/>
    </xf>
    <xf numFmtId="0" fontId="30" fillId="0" borderId="27" xfId="0" applyFont="1" applyBorder="1" applyAlignment="1" quotePrefix="1">
      <alignment horizontal="center" vertical="center" wrapText="1"/>
    </xf>
    <xf numFmtId="0" fontId="27" fillId="0" borderId="2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8" xfId="0" applyFont="1" applyBorder="1" applyAlignment="1" quotePrefix="1">
      <alignment horizontal="left" wrapText="1"/>
    </xf>
    <xf numFmtId="0" fontId="34" fillId="0" borderId="27" xfId="0" applyFont="1" applyBorder="1" applyAlignment="1" quotePrefix="1">
      <alignment horizontal="left" wrapText="1"/>
    </xf>
    <xf numFmtId="0" fontId="34" fillId="0" borderId="27" xfId="0" applyFont="1" applyBorder="1" applyAlignment="1" quotePrefix="1">
      <alignment horizontal="center" wrapText="1"/>
    </xf>
    <xf numFmtId="0" fontId="34" fillId="0" borderId="27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0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8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27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8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31" xfId="0" applyFont="1" applyBorder="1" applyAlignment="1">
      <alignment vertical="center" wrapText="1"/>
    </xf>
    <xf numFmtId="1" fontId="21" fillId="49" borderId="19" xfId="0" applyNumberFormat="1" applyFont="1" applyFill="1" applyBorder="1" applyAlignment="1">
      <alignment horizontal="left" wrapText="1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 wrapText="1"/>
    </xf>
    <xf numFmtId="4" fontId="21" fillId="0" borderId="34" xfId="0" applyNumberFormat="1" applyFont="1" applyBorder="1" applyAlignment="1">
      <alignment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/>
    </xf>
    <xf numFmtId="4" fontId="21" fillId="0" borderId="33" xfId="0" applyNumberFormat="1" applyFont="1" applyBorder="1" applyAlignment="1">
      <alignment horizont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 horizontal="center" vertical="center" wrapText="1"/>
    </xf>
    <xf numFmtId="4" fontId="21" fillId="0" borderId="41" xfId="0" applyNumberFormat="1" applyFont="1" applyBorder="1" applyAlignment="1">
      <alignment horizontal="center" wrapText="1"/>
    </xf>
    <xf numFmtId="4" fontId="21" fillId="0" borderId="41" xfId="0" applyNumberFormat="1" applyFont="1" applyBorder="1" applyAlignment="1">
      <alignment horizontal="center" vertical="center" wrapText="1"/>
    </xf>
    <xf numFmtId="4" fontId="21" fillId="0" borderId="42" xfId="0" applyNumberFormat="1" applyFont="1" applyBorder="1" applyAlignment="1">
      <alignment horizontal="center" vertical="center" wrapText="1"/>
    </xf>
    <xf numFmtId="4" fontId="21" fillId="0" borderId="43" xfId="0" applyNumberFormat="1" applyFont="1" applyBorder="1" applyAlignment="1">
      <alignment horizontal="center" vertical="center" wrapText="1"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4" fontId="27" fillId="0" borderId="20" xfId="0" applyNumberFormat="1" applyFont="1" applyFill="1" applyBorder="1" applyAlignment="1" applyProtection="1">
      <alignment/>
      <protection/>
    </xf>
    <xf numFmtId="4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4" fontId="27" fillId="51" borderId="20" xfId="0" applyNumberFormat="1" applyFont="1" applyFill="1" applyBorder="1" applyAlignment="1" applyProtection="1">
      <alignment/>
      <protection/>
    </xf>
    <xf numFmtId="4" fontId="21" fillId="0" borderId="32" xfId="0" applyNumberFormat="1" applyFont="1" applyBorder="1" applyAlignment="1">
      <alignment horizontal="right" vertical="center" wrapText="1"/>
    </xf>
    <xf numFmtId="4" fontId="25" fillId="51" borderId="20" xfId="0" applyNumberFormat="1" applyFont="1" applyFill="1" applyBorder="1" applyAlignment="1" applyProtection="1">
      <alignment/>
      <protection/>
    </xf>
    <xf numFmtId="0" fontId="25" fillId="51" borderId="20" xfId="0" applyNumberFormat="1" applyFon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44" fillId="0" borderId="20" xfId="0" applyFont="1" applyBorder="1" applyAlignment="1">
      <alignment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8" xfId="0" applyNumberFormat="1" applyFont="1" applyFill="1" applyBorder="1" applyAlignment="1" applyProtection="1">
      <alignment horizontal="left" wrapText="1"/>
      <protection/>
    </xf>
    <xf numFmtId="0" fontId="38" fillId="7" borderId="27" xfId="0" applyNumberFormat="1" applyFont="1" applyFill="1" applyBorder="1" applyAlignment="1" applyProtection="1">
      <alignment wrapText="1"/>
      <protection/>
    </xf>
    <xf numFmtId="0" fontId="21" fillId="7" borderId="27" xfId="0" applyNumberFormat="1" applyFont="1" applyFill="1" applyBorder="1" applyAlignment="1" applyProtection="1">
      <alignment/>
      <protection/>
    </xf>
    <xf numFmtId="0" fontId="37" fillId="0" borderId="28" xfId="0" applyNumberFormat="1" applyFont="1" applyFill="1" applyBorder="1" applyAlignment="1" applyProtection="1">
      <alignment horizontal="left" wrapText="1"/>
      <protection/>
    </xf>
    <xf numFmtId="0" fontId="38" fillId="0" borderId="27" xfId="0" applyNumberFormat="1" applyFont="1" applyFill="1" applyBorder="1" applyAlignment="1" applyProtection="1">
      <alignment wrapText="1"/>
      <protection/>
    </xf>
    <xf numFmtId="0" fontId="21" fillId="0" borderId="27" xfId="0" applyNumberFormat="1" applyFont="1" applyFill="1" applyBorder="1" applyAlignment="1" applyProtection="1">
      <alignment/>
      <protection/>
    </xf>
    <xf numFmtId="0" fontId="37" fillId="0" borderId="28" xfId="0" applyFont="1" applyFill="1" applyBorder="1" applyAlignment="1" quotePrefix="1">
      <alignment horizontal="left"/>
    </xf>
    <xf numFmtId="0" fontId="37" fillId="0" borderId="28" xfId="0" applyNumberFormat="1" applyFont="1" applyFill="1" applyBorder="1" applyAlignment="1" applyProtection="1" quotePrefix="1">
      <alignment horizontal="left" wrapText="1"/>
      <protection/>
    </xf>
    <xf numFmtId="0" fontId="21" fillId="0" borderId="27" xfId="0" applyNumberFormat="1" applyFont="1" applyFill="1" applyBorder="1" applyAlignment="1" applyProtection="1">
      <alignment wrapText="1"/>
      <protection/>
    </xf>
    <xf numFmtId="0" fontId="37" fillId="0" borderId="28" xfId="0" applyFont="1" applyBorder="1" applyAlignment="1" quotePrefix="1">
      <alignment horizontal="left"/>
    </xf>
    <xf numFmtId="0" fontId="37" fillId="7" borderId="28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8" xfId="0" applyNumberFormat="1" applyFont="1" applyFill="1" applyBorder="1" applyAlignment="1" applyProtection="1">
      <alignment horizontal="left" wrapText="1"/>
      <protection/>
    </xf>
    <xf numFmtId="0" fontId="34" fillId="50" borderId="27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28" xfId="0" applyNumberFormat="1" applyFont="1" applyFill="1" applyBorder="1" applyAlignment="1" applyProtection="1">
      <alignment horizontal="left" wrapText="1"/>
      <protection/>
    </xf>
    <xf numFmtId="0" fontId="34" fillId="7" borderId="27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39" xfId="0" applyNumberFormat="1" applyFont="1" applyBorder="1" applyAlignment="1">
      <alignment horizontal="center"/>
    </xf>
    <xf numFmtId="4" fontId="22" fillId="0" borderId="45" xfId="0" applyNumberFormat="1" applyFont="1" applyBorder="1" applyAlignment="1">
      <alignment horizontal="center"/>
    </xf>
    <xf numFmtId="4" fontId="22" fillId="0" borderId="46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20" xfId="0" applyNumberFormat="1" applyFont="1" applyFill="1" applyBorder="1" applyAlignment="1" applyProtection="1">
      <alignment horizontal="left" wrapText="1"/>
      <protection/>
    </xf>
    <xf numFmtId="0" fontId="27" fillId="0" borderId="28" xfId="0" applyNumberFormat="1" applyFont="1" applyFill="1" applyBorder="1" applyAlignment="1" applyProtection="1">
      <alignment horizontal="center"/>
      <protection/>
    </xf>
    <xf numFmtId="0" fontId="27" fillId="0" borderId="27" xfId="0" applyNumberFormat="1" applyFont="1" applyFill="1" applyBorder="1" applyAlignment="1" applyProtection="1">
      <alignment horizontal="center"/>
      <protection/>
    </xf>
    <xf numFmtId="0" fontId="27" fillId="0" borderId="47" xfId="0" applyNumberFormat="1" applyFont="1" applyFill="1" applyBorder="1" applyAlignment="1" applyProtection="1">
      <alignment horizontal="center"/>
      <protection/>
    </xf>
    <xf numFmtId="0" fontId="27" fillId="0" borderId="44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152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152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G17" sqref="G17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8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2.25" customHeight="1">
      <c r="A2" s="132"/>
      <c r="B2" s="132"/>
      <c r="C2" s="132"/>
      <c r="D2" s="132"/>
      <c r="E2" s="132"/>
      <c r="F2" s="132"/>
      <c r="G2" s="132"/>
      <c r="H2" s="132"/>
    </row>
    <row r="3" spans="1:8" ht="64.5" customHeight="1">
      <c r="A3" s="133" t="s">
        <v>79</v>
      </c>
      <c r="B3" s="133"/>
      <c r="C3" s="133"/>
      <c r="D3" s="133"/>
      <c r="E3" s="133"/>
      <c r="F3" s="133"/>
      <c r="G3" s="133"/>
      <c r="H3" s="133"/>
    </row>
    <row r="4" spans="1:8" s="55" customFormat="1" ht="26.25" customHeight="1">
      <c r="A4" s="133" t="s">
        <v>28</v>
      </c>
      <c r="B4" s="133"/>
      <c r="C4" s="133"/>
      <c r="D4" s="133"/>
      <c r="E4" s="133"/>
      <c r="F4" s="133"/>
      <c r="G4" s="134"/>
      <c r="H4" s="134"/>
    </row>
    <row r="5" spans="1:5" ht="15.75" customHeight="1">
      <c r="A5" s="56"/>
      <c r="B5" s="57"/>
      <c r="C5" s="57"/>
      <c r="D5" s="57"/>
      <c r="E5" s="57"/>
    </row>
    <row r="6" spans="1:9" ht="27.75" customHeight="1">
      <c r="A6" s="58"/>
      <c r="B6" s="59"/>
      <c r="C6" s="59"/>
      <c r="D6" s="60"/>
      <c r="E6" s="61"/>
      <c r="F6" s="62" t="s">
        <v>80</v>
      </c>
      <c r="G6" s="62" t="s">
        <v>81</v>
      </c>
      <c r="H6" s="63" t="s">
        <v>82</v>
      </c>
      <c r="I6" s="64"/>
    </row>
    <row r="7" spans="1:9" ht="27.75" customHeight="1">
      <c r="A7" s="135" t="s">
        <v>29</v>
      </c>
      <c r="B7" s="136"/>
      <c r="C7" s="136"/>
      <c r="D7" s="136"/>
      <c r="E7" s="137"/>
      <c r="F7" s="81">
        <f>+F8+F9</f>
        <v>2336000</v>
      </c>
      <c r="G7" s="81">
        <f>G8+G9</f>
        <v>2306000</v>
      </c>
      <c r="H7" s="81">
        <f>+H8+H9</f>
        <v>2333000</v>
      </c>
      <c r="I7" s="78"/>
    </row>
    <row r="8" spans="1:8" ht="22.5" customHeight="1">
      <c r="A8" s="138" t="s">
        <v>0</v>
      </c>
      <c r="B8" s="139"/>
      <c r="C8" s="139"/>
      <c r="D8" s="139"/>
      <c r="E8" s="140"/>
      <c r="F8" s="84">
        <f>'PLAN PRIHODA'!B13+'PLAN PRIHODA'!C13+'PLAN PRIHODA'!D13+'PLAN PRIHODA'!E13+'PLAN PRIHODA'!F13+'PLAN PRIHODA'!G13+'PLAN PRIHODA'!H13+'PLAN PRIHODA'!I13</f>
        <v>2336000</v>
      </c>
      <c r="G8" s="84">
        <f>'PLAN PRIHODA'!B26+'PLAN PRIHODA'!C26+'PLAN PRIHODA'!D26+'PLAN PRIHODA'!E26+'PLAN PRIHODA'!F26+'PLAN PRIHODA'!G26+'PLAN PRIHODA'!H26+'PLAN PRIHODA'!I26</f>
        <v>2306000</v>
      </c>
      <c r="H8" s="84">
        <f>'PLAN PRIHODA'!B39+'PLAN PRIHODA'!C39+'PLAN PRIHODA'!D39+'PLAN PRIHODA'!E39+'PLAN PRIHODA'!F39+'PLAN PRIHODA'!G39+'PLAN PRIHODA'!H39+'PLAN PRIHODA'!I39</f>
        <v>2333000</v>
      </c>
    </row>
    <row r="9" spans="1:8" ht="22.5" customHeight="1">
      <c r="A9" s="141" t="s">
        <v>31</v>
      </c>
      <c r="B9" s="140"/>
      <c r="C9" s="140"/>
      <c r="D9" s="140"/>
      <c r="E9" s="140"/>
      <c r="F9" s="84">
        <v>0</v>
      </c>
      <c r="G9" s="84">
        <v>0</v>
      </c>
      <c r="H9" s="84">
        <v>0</v>
      </c>
    </row>
    <row r="10" spans="1:8" ht="22.5" customHeight="1">
      <c r="A10" s="80" t="s">
        <v>30</v>
      </c>
      <c r="B10" s="83"/>
      <c r="C10" s="83"/>
      <c r="D10" s="83"/>
      <c r="E10" s="83"/>
      <c r="F10" s="81">
        <f>+F11+F12</f>
        <v>2336000</v>
      </c>
      <c r="G10" s="81">
        <f>+G11+G12</f>
        <v>2306000</v>
      </c>
      <c r="H10" s="81">
        <f>+H11+H12</f>
        <v>2333000</v>
      </c>
    </row>
    <row r="11" spans="1:10" ht="22.5" customHeight="1">
      <c r="A11" s="142" t="s">
        <v>1</v>
      </c>
      <c r="B11" s="139"/>
      <c r="C11" s="139"/>
      <c r="D11" s="139"/>
      <c r="E11" s="143"/>
      <c r="F11" s="84">
        <f>'PLAN RASHODA I IZDATAKA'!C7+'PLAN RASHODA I IZDATAKA'!C45</f>
        <v>2211000</v>
      </c>
      <c r="G11" s="84">
        <f>'PLAN RASHODA I IZDATAKA'!L7+'PLAN RASHODA I IZDATAKA'!L45</f>
        <v>2220000</v>
      </c>
      <c r="H11" s="66">
        <f>'PLAN RASHODA I IZDATAKA'!M7+'PLAN RASHODA I IZDATAKA'!M45</f>
        <v>2236000</v>
      </c>
      <c r="I11" s="45"/>
      <c r="J11" s="45"/>
    </row>
    <row r="12" spans="1:10" ht="22.5" customHeight="1">
      <c r="A12" s="144" t="s">
        <v>39</v>
      </c>
      <c r="B12" s="140"/>
      <c r="C12" s="140"/>
      <c r="D12" s="140"/>
      <c r="E12" s="140"/>
      <c r="F12" s="65">
        <f>'PLAN RASHODA I IZDATAKA'!C64</f>
        <v>125000</v>
      </c>
      <c r="G12" s="65">
        <f>'PLAN RASHODA I IZDATAKA'!L64</f>
        <v>86000</v>
      </c>
      <c r="H12" s="66">
        <f>'PLAN RASHODA I IZDATAKA'!M64</f>
        <v>97000</v>
      </c>
      <c r="I12" s="45"/>
      <c r="J12" s="45"/>
    </row>
    <row r="13" spans="1:10" ht="22.5" customHeight="1">
      <c r="A13" s="145" t="s">
        <v>2</v>
      </c>
      <c r="B13" s="136"/>
      <c r="C13" s="136"/>
      <c r="D13" s="136"/>
      <c r="E13" s="136"/>
      <c r="F13" s="82">
        <f>+F7-F10</f>
        <v>0</v>
      </c>
      <c r="G13" s="82">
        <f>+G7-G10</f>
        <v>0</v>
      </c>
      <c r="H13" s="82">
        <f>+H7-H10</f>
        <v>0</v>
      </c>
      <c r="J13" s="45"/>
    </row>
    <row r="14" spans="1:8" ht="25.5" customHeight="1">
      <c r="A14" s="133"/>
      <c r="B14" s="146"/>
      <c r="C14" s="146"/>
      <c r="D14" s="146"/>
      <c r="E14" s="146"/>
      <c r="F14" s="147"/>
      <c r="G14" s="147"/>
      <c r="H14" s="147"/>
    </row>
    <row r="15" spans="1:10" ht="27.75" customHeight="1">
      <c r="A15" s="58"/>
      <c r="B15" s="59"/>
      <c r="C15" s="59"/>
      <c r="D15" s="60"/>
      <c r="E15" s="61"/>
      <c r="F15" s="62" t="s">
        <v>80</v>
      </c>
      <c r="G15" s="62" t="s">
        <v>81</v>
      </c>
      <c r="H15" s="63" t="s">
        <v>82</v>
      </c>
      <c r="J15" s="45"/>
    </row>
    <row r="16" spans="1:10" ht="30.75" customHeight="1">
      <c r="A16" s="148" t="s">
        <v>40</v>
      </c>
      <c r="B16" s="149"/>
      <c r="C16" s="149"/>
      <c r="D16" s="149"/>
      <c r="E16" s="150"/>
      <c r="F16" s="85"/>
      <c r="G16" s="85"/>
      <c r="H16" s="86"/>
      <c r="J16" s="45"/>
    </row>
    <row r="17" spans="1:10" ht="34.5" customHeight="1">
      <c r="A17" s="151" t="s">
        <v>41</v>
      </c>
      <c r="B17" s="152"/>
      <c r="C17" s="152"/>
      <c r="D17" s="152"/>
      <c r="E17" s="153"/>
      <c r="F17" s="87"/>
      <c r="G17" s="87"/>
      <c r="H17" s="82"/>
      <c r="J17" s="45"/>
    </row>
    <row r="18" spans="1:10" s="50" customFormat="1" ht="25.5" customHeight="1">
      <c r="A18" s="156"/>
      <c r="B18" s="146"/>
      <c r="C18" s="146"/>
      <c r="D18" s="146"/>
      <c r="E18" s="146"/>
      <c r="F18" s="147"/>
      <c r="G18" s="147"/>
      <c r="H18" s="147"/>
      <c r="J18" s="88"/>
    </row>
    <row r="19" spans="1:11" s="50" customFormat="1" ht="27.75" customHeight="1">
      <c r="A19" s="58"/>
      <c r="B19" s="59"/>
      <c r="C19" s="59"/>
      <c r="D19" s="60"/>
      <c r="E19" s="61"/>
      <c r="F19" s="62" t="s">
        <v>80</v>
      </c>
      <c r="G19" s="62" t="s">
        <v>81</v>
      </c>
      <c r="H19" s="63" t="s">
        <v>82</v>
      </c>
      <c r="J19" s="88"/>
      <c r="K19" s="88"/>
    </row>
    <row r="20" spans="1:10" s="50" customFormat="1" ht="22.5" customHeight="1">
      <c r="A20" s="138" t="s">
        <v>3</v>
      </c>
      <c r="B20" s="139"/>
      <c r="C20" s="139"/>
      <c r="D20" s="139"/>
      <c r="E20" s="139"/>
      <c r="F20" s="65"/>
      <c r="G20" s="65"/>
      <c r="H20" s="65"/>
      <c r="J20" s="88"/>
    </row>
    <row r="21" spans="1:8" s="50" customFormat="1" ht="33.75" customHeight="1">
      <c r="A21" s="138" t="s">
        <v>4</v>
      </c>
      <c r="B21" s="139"/>
      <c r="C21" s="139"/>
      <c r="D21" s="139"/>
      <c r="E21" s="139"/>
      <c r="F21" s="65"/>
      <c r="G21" s="65"/>
      <c r="H21" s="65"/>
    </row>
    <row r="22" spans="1:11" s="50" customFormat="1" ht="22.5" customHeight="1">
      <c r="A22" s="145" t="s">
        <v>5</v>
      </c>
      <c r="B22" s="136"/>
      <c r="C22" s="136"/>
      <c r="D22" s="136"/>
      <c r="E22" s="136"/>
      <c r="F22" s="81">
        <f>F20-F21</f>
        <v>0</v>
      </c>
      <c r="G22" s="81">
        <f>G20-G21</f>
        <v>0</v>
      </c>
      <c r="H22" s="81">
        <f>H20-H21</f>
        <v>0</v>
      </c>
      <c r="J22" s="89"/>
      <c r="K22" s="88"/>
    </row>
    <row r="23" spans="1:8" s="50" customFormat="1" ht="25.5" customHeight="1">
      <c r="A23" s="156"/>
      <c r="B23" s="146"/>
      <c r="C23" s="146"/>
      <c r="D23" s="146"/>
      <c r="E23" s="146"/>
      <c r="F23" s="147"/>
      <c r="G23" s="147"/>
      <c r="H23" s="147"/>
    </row>
    <row r="24" spans="1:8" s="50" customFormat="1" ht="22.5" customHeight="1">
      <c r="A24" s="142" t="s">
        <v>6</v>
      </c>
      <c r="B24" s="139"/>
      <c r="C24" s="139"/>
      <c r="D24" s="139"/>
      <c r="E24" s="139"/>
      <c r="F24" s="65">
        <f>IF((F13+F17+F22)&lt;&gt;0,"NESLAGANJE ZBROJA",(F13+F17+F22))</f>
        <v>0</v>
      </c>
      <c r="G24" s="65">
        <f>IF((G13+G17+G22)&lt;&gt;0,"NESLAGANJE ZBROJA",(G13+G17+G22))</f>
        <v>0</v>
      </c>
      <c r="H24" s="65">
        <f>IF((H13+H17+H22)&lt;&gt;0,"NESLAGANJE ZBROJA",(H13+H17+H22))</f>
        <v>0</v>
      </c>
    </row>
    <row r="25" spans="1:5" s="50" customFormat="1" ht="6.75" customHeight="1">
      <c r="A25" s="67"/>
      <c r="B25" s="57"/>
      <c r="C25" s="57"/>
      <c r="D25" s="57"/>
      <c r="E25" s="57"/>
    </row>
    <row r="26" spans="1:8" ht="42" customHeight="1">
      <c r="A26" s="154" t="s">
        <v>42</v>
      </c>
      <c r="B26" s="155"/>
      <c r="C26" s="155"/>
      <c r="D26" s="155"/>
      <c r="E26" s="155"/>
      <c r="F26" s="155"/>
      <c r="G26" s="155"/>
      <c r="H26" s="155"/>
    </row>
    <row r="27" ht="12.75">
      <c r="E27" s="90"/>
    </row>
    <row r="31" spans="6:8" ht="12.75">
      <c r="F31" s="45"/>
      <c r="G31" s="45"/>
      <c r="H31" s="45"/>
    </row>
    <row r="32" spans="6:8" ht="12.75">
      <c r="F32" s="45"/>
      <c r="G32" s="45"/>
      <c r="H32" s="45"/>
    </row>
    <row r="33" spans="5:8" ht="12.75">
      <c r="E33" s="91"/>
      <c r="F33" s="47"/>
      <c r="G33" s="47"/>
      <c r="H33" s="47"/>
    </row>
    <row r="34" spans="5:8" ht="12.75">
      <c r="E34" s="91"/>
      <c r="F34" s="45"/>
      <c r="G34" s="45"/>
      <c r="H34" s="45"/>
    </row>
    <row r="35" spans="5:8" ht="12.75">
      <c r="E35" s="91"/>
      <c r="F35" s="45"/>
      <c r="G35" s="45"/>
      <c r="H35" s="45"/>
    </row>
    <row r="36" spans="5:8" ht="12.75">
      <c r="E36" s="91"/>
      <c r="F36" s="45"/>
      <c r="G36" s="45"/>
      <c r="H36" s="45"/>
    </row>
    <row r="37" spans="5:8" ht="12.75">
      <c r="E37" s="91"/>
      <c r="F37" s="45"/>
      <c r="G37" s="45"/>
      <c r="H37" s="45"/>
    </row>
    <row r="38" ht="12.75">
      <c r="E38" s="91"/>
    </row>
    <row r="43" ht="12.75">
      <c r="F43" s="45"/>
    </row>
    <row r="44" ht="12.75">
      <c r="F44" s="45"/>
    </row>
    <row r="45" ht="12.75">
      <c r="F45" s="4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view="pageBreakPreview" zoomScaleSheetLayoutView="100" zoomScalePageLayoutView="0" workbookViewId="0" topLeftCell="A7">
      <selection activeCell="A10" sqref="A10:IV10"/>
    </sheetView>
  </sheetViews>
  <sheetFormatPr defaultColWidth="11.421875" defaultRowHeight="12.75"/>
  <cols>
    <col min="1" max="1" width="16.00390625" style="20" customWidth="1"/>
    <col min="2" max="2" width="14.421875" style="20" customWidth="1"/>
    <col min="3" max="4" width="15.8515625" style="20" customWidth="1"/>
    <col min="5" max="5" width="17.57421875" style="51" customWidth="1"/>
    <col min="6" max="6" width="17.57421875" style="4" customWidth="1"/>
    <col min="7" max="7" width="15.421875" style="4" customWidth="1"/>
    <col min="8" max="8" width="17.57421875" style="4" customWidth="1"/>
    <col min="9" max="9" width="16.28125" style="4" customWidth="1"/>
    <col min="10" max="10" width="7.8515625" style="4" customWidth="1"/>
    <col min="11" max="11" width="14.28125" style="4" customWidth="1"/>
    <col min="12" max="12" width="7.8515625" style="4" customWidth="1"/>
    <col min="13" max="16384" width="11.421875" style="4" customWidth="1"/>
  </cols>
  <sheetData>
    <row r="1" spans="1:9" ht="24" customHeight="1">
      <c r="A1" s="133" t="s">
        <v>7</v>
      </c>
      <c r="B1" s="133"/>
      <c r="C1" s="133"/>
      <c r="D1" s="133"/>
      <c r="E1" s="133"/>
      <c r="F1" s="133"/>
      <c r="G1" s="133"/>
      <c r="H1" s="133"/>
      <c r="I1" s="133"/>
    </row>
    <row r="2" spans="1:9" s="1" customFormat="1" ht="13.5" thickBot="1">
      <c r="A2" s="10"/>
      <c r="I2" s="11" t="s">
        <v>8</v>
      </c>
    </row>
    <row r="3" spans="1:9" s="1" customFormat="1" ht="26.25" thickBot="1">
      <c r="A3" s="74" t="s">
        <v>9</v>
      </c>
      <c r="B3" s="160" t="s">
        <v>34</v>
      </c>
      <c r="C3" s="161"/>
      <c r="D3" s="161"/>
      <c r="E3" s="162"/>
      <c r="F3" s="162"/>
      <c r="G3" s="162"/>
      <c r="H3" s="162"/>
      <c r="I3" s="163"/>
    </row>
    <row r="4" spans="1:9" s="1" customFormat="1" ht="90" thickBot="1">
      <c r="A4" s="75" t="s">
        <v>10</v>
      </c>
      <c r="B4" s="12" t="s">
        <v>86</v>
      </c>
      <c r="C4" s="92" t="s">
        <v>88</v>
      </c>
      <c r="D4" s="92" t="s">
        <v>44</v>
      </c>
      <c r="E4" s="13" t="s">
        <v>90</v>
      </c>
      <c r="F4" s="13" t="s">
        <v>87</v>
      </c>
      <c r="G4" s="13" t="s">
        <v>45</v>
      </c>
      <c r="H4" s="13" t="s">
        <v>32</v>
      </c>
      <c r="I4" s="14" t="s">
        <v>46</v>
      </c>
    </row>
    <row r="5" spans="1:9" s="1" customFormat="1" ht="12.75">
      <c r="A5" s="93">
        <v>636</v>
      </c>
      <c r="B5" s="96"/>
      <c r="C5" s="96"/>
      <c r="D5" s="96"/>
      <c r="E5" s="97"/>
      <c r="F5" s="97">
        <v>1956000</v>
      </c>
      <c r="G5" s="97"/>
      <c r="H5" s="98"/>
      <c r="I5" s="99"/>
    </row>
    <row r="6" spans="1:9" s="1" customFormat="1" ht="12.75">
      <c r="A6" s="15">
        <v>641</v>
      </c>
      <c r="B6" s="127">
        <v>1000</v>
      </c>
      <c r="C6" s="100"/>
      <c r="D6" s="100"/>
      <c r="E6" s="102"/>
      <c r="F6" s="103"/>
      <c r="G6" s="103"/>
      <c r="H6" s="104"/>
      <c r="I6" s="105"/>
    </row>
    <row r="7" spans="1:9" s="1" customFormat="1" ht="12.75">
      <c r="A7" s="15">
        <v>652</v>
      </c>
      <c r="B7" s="106"/>
      <c r="C7" s="106"/>
      <c r="D7" s="106"/>
      <c r="E7" s="101">
        <v>245000</v>
      </c>
      <c r="F7" s="101"/>
      <c r="G7" s="101"/>
      <c r="H7" s="107"/>
      <c r="I7" s="108"/>
    </row>
    <row r="8" spans="1:9" s="1" customFormat="1" ht="12.75">
      <c r="A8" s="15">
        <v>661</v>
      </c>
      <c r="B8" s="106"/>
      <c r="C8" s="106"/>
      <c r="D8" s="106">
        <v>5000</v>
      </c>
      <c r="E8" s="101"/>
      <c r="F8" s="101"/>
      <c r="G8" s="101"/>
      <c r="H8" s="107"/>
      <c r="I8" s="108"/>
    </row>
    <row r="9" spans="1:9" s="1" customFormat="1" ht="12.75">
      <c r="A9" s="15">
        <v>671</v>
      </c>
      <c r="B9" s="106">
        <v>50000</v>
      </c>
      <c r="C9" s="106">
        <f>73000+5000</f>
        <v>78000</v>
      </c>
      <c r="D9" s="106"/>
      <c r="E9" s="101"/>
      <c r="F9" s="101"/>
      <c r="G9" s="101"/>
      <c r="H9" s="107"/>
      <c r="I9" s="108"/>
    </row>
    <row r="10" spans="1:9" s="1" customFormat="1" ht="12.75" hidden="1">
      <c r="A10" s="15"/>
      <c r="B10" s="106"/>
      <c r="C10" s="106"/>
      <c r="D10" s="106"/>
      <c r="E10" s="101"/>
      <c r="F10" s="101"/>
      <c r="G10" s="101"/>
      <c r="H10" s="107"/>
      <c r="I10" s="108"/>
    </row>
    <row r="11" spans="1:9" s="1" customFormat="1" ht="12.75">
      <c r="A11" s="15">
        <v>683</v>
      </c>
      <c r="B11" s="106"/>
      <c r="C11" s="106"/>
      <c r="D11" s="106"/>
      <c r="E11" s="101">
        <v>1000</v>
      </c>
      <c r="F11" s="101"/>
      <c r="G11" s="101"/>
      <c r="H11" s="107"/>
      <c r="I11" s="108"/>
    </row>
    <row r="12" spans="1:9" s="1" customFormat="1" ht="13.5" thickBot="1">
      <c r="A12" s="17"/>
      <c r="B12" s="109"/>
      <c r="C12" s="109"/>
      <c r="D12" s="109"/>
      <c r="E12" s="110"/>
      <c r="F12" s="110"/>
      <c r="G12" s="110"/>
      <c r="H12" s="111"/>
      <c r="I12" s="112"/>
    </row>
    <row r="13" spans="1:9" s="1" customFormat="1" ht="30" customHeight="1" thickBot="1">
      <c r="A13" s="18" t="s">
        <v>11</v>
      </c>
      <c r="B13" s="113">
        <f>SUM(B5:B12)</f>
        <v>51000</v>
      </c>
      <c r="C13" s="113">
        <f aca="true" t="shared" si="0" ref="C13:I13">SUM(C5:C12)</f>
        <v>78000</v>
      </c>
      <c r="D13" s="113">
        <f>D8</f>
        <v>5000</v>
      </c>
      <c r="E13" s="113">
        <f t="shared" si="0"/>
        <v>246000</v>
      </c>
      <c r="F13" s="113">
        <f t="shared" si="0"/>
        <v>1956000</v>
      </c>
      <c r="G13" s="113">
        <f t="shared" si="0"/>
        <v>0</v>
      </c>
      <c r="H13" s="113">
        <f t="shared" si="0"/>
        <v>0</v>
      </c>
      <c r="I13" s="113">
        <f t="shared" si="0"/>
        <v>0</v>
      </c>
    </row>
    <row r="14" spans="1:9" s="1" customFormat="1" ht="28.5" customHeight="1" thickBot="1">
      <c r="A14" s="18" t="s">
        <v>35</v>
      </c>
      <c r="B14" s="157">
        <f>B13+C13+E13+F13+G13+H13+I13+D13</f>
        <v>2336000</v>
      </c>
      <c r="C14" s="158"/>
      <c r="D14" s="158"/>
      <c r="E14" s="158"/>
      <c r="F14" s="158"/>
      <c r="G14" s="158"/>
      <c r="H14" s="158"/>
      <c r="I14" s="159"/>
    </row>
    <row r="15" spans="1:9" ht="13.5" thickBot="1">
      <c r="A15" s="7"/>
      <c r="B15" s="7"/>
      <c r="C15" s="7"/>
      <c r="D15" s="7"/>
      <c r="E15" s="8"/>
      <c r="F15" s="19"/>
      <c r="I15" s="11"/>
    </row>
    <row r="16" spans="1:9" ht="24" customHeight="1" thickBot="1">
      <c r="A16" s="76" t="s">
        <v>9</v>
      </c>
      <c r="B16" s="160" t="s">
        <v>36</v>
      </c>
      <c r="C16" s="161"/>
      <c r="D16" s="161"/>
      <c r="E16" s="162"/>
      <c r="F16" s="162"/>
      <c r="G16" s="162"/>
      <c r="H16" s="162"/>
      <c r="I16" s="163"/>
    </row>
    <row r="17" spans="1:9" ht="90" thickBot="1">
      <c r="A17" s="77" t="s">
        <v>10</v>
      </c>
      <c r="B17" s="12" t="s">
        <v>86</v>
      </c>
      <c r="C17" s="92" t="s">
        <v>88</v>
      </c>
      <c r="D17" s="92" t="s">
        <v>44</v>
      </c>
      <c r="E17" s="13" t="s">
        <v>90</v>
      </c>
      <c r="F17" s="13" t="s">
        <v>87</v>
      </c>
      <c r="G17" s="13" t="s">
        <v>45</v>
      </c>
      <c r="H17" s="13" t="s">
        <v>32</v>
      </c>
      <c r="I17" s="14" t="s">
        <v>46</v>
      </c>
    </row>
    <row r="18" spans="1:9" ht="13.5" thickBot="1">
      <c r="A18" s="3">
        <v>63</v>
      </c>
      <c r="B18" s="114"/>
      <c r="C18" s="114"/>
      <c r="D18" s="114"/>
      <c r="E18" s="115"/>
      <c r="F18" s="116">
        <v>1965000</v>
      </c>
      <c r="G18" s="116"/>
      <c r="H18" s="117"/>
      <c r="I18" s="118"/>
    </row>
    <row r="19" spans="1:9" ht="13.5" thickBot="1">
      <c r="A19" s="15">
        <v>64</v>
      </c>
      <c r="B19" s="106">
        <v>1000</v>
      </c>
      <c r="C19" s="106"/>
      <c r="D19" s="106"/>
      <c r="E19" s="101"/>
      <c r="F19" s="101"/>
      <c r="G19" s="13"/>
      <c r="H19" s="107"/>
      <c r="I19" s="108"/>
    </row>
    <row r="20" spans="1:9" ht="12.75">
      <c r="A20" s="15">
        <v>65</v>
      </c>
      <c r="B20" s="106"/>
      <c r="C20" s="106"/>
      <c r="D20" s="106"/>
      <c r="E20" s="101">
        <v>255000</v>
      </c>
      <c r="F20" s="101"/>
      <c r="G20" s="101"/>
      <c r="H20" s="107"/>
      <c r="I20" s="108"/>
    </row>
    <row r="21" spans="1:9" ht="12.75">
      <c r="A21" s="15">
        <v>66</v>
      </c>
      <c r="B21" s="106"/>
      <c r="C21" s="106"/>
      <c r="D21" s="106">
        <v>6000</v>
      </c>
      <c r="E21" s="101"/>
      <c r="F21" s="101"/>
      <c r="G21" s="101"/>
      <c r="H21" s="107"/>
      <c r="I21" s="108"/>
    </row>
    <row r="22" spans="1:9" ht="12.75">
      <c r="A22" s="15">
        <v>67</v>
      </c>
      <c r="B22" s="106"/>
      <c r="C22" s="106">
        <v>78000</v>
      </c>
      <c r="D22" s="106"/>
      <c r="E22" s="101"/>
      <c r="F22" s="101"/>
      <c r="G22" s="101"/>
      <c r="H22" s="107"/>
      <c r="I22" s="108"/>
    </row>
    <row r="23" spans="1:9" ht="12.75">
      <c r="A23" s="15">
        <v>68</v>
      </c>
      <c r="B23" s="106"/>
      <c r="C23" s="106"/>
      <c r="D23" s="106"/>
      <c r="E23" s="101">
        <v>1000</v>
      </c>
      <c r="F23" s="101"/>
      <c r="G23" s="101"/>
      <c r="H23" s="107"/>
      <c r="I23" s="108"/>
    </row>
    <row r="24" spans="1:9" ht="12.75">
      <c r="A24" s="15"/>
      <c r="B24" s="106"/>
      <c r="C24" s="106"/>
      <c r="D24" s="106"/>
      <c r="E24" s="101"/>
      <c r="F24" s="101"/>
      <c r="G24" s="101"/>
      <c r="H24" s="107"/>
      <c r="I24" s="108"/>
    </row>
    <row r="25" spans="1:9" ht="13.5" thickBot="1">
      <c r="A25" s="16"/>
      <c r="B25" s="106"/>
      <c r="C25" s="106"/>
      <c r="D25" s="106"/>
      <c r="E25" s="101"/>
      <c r="F25" s="101"/>
      <c r="G25" s="101"/>
      <c r="H25" s="107"/>
      <c r="I25" s="108"/>
    </row>
    <row r="26" spans="1:9" s="1" customFormat="1" ht="30" customHeight="1" thickBot="1">
      <c r="A26" s="18" t="s">
        <v>11</v>
      </c>
      <c r="B26" s="113">
        <f>SUM(B18:B25)</f>
        <v>1000</v>
      </c>
      <c r="C26" s="113">
        <f aca="true" t="shared" si="1" ref="C26:I26">SUM(C18:C25)</f>
        <v>78000</v>
      </c>
      <c r="D26" s="113">
        <f>D21</f>
        <v>6000</v>
      </c>
      <c r="E26" s="113">
        <f t="shared" si="1"/>
        <v>256000</v>
      </c>
      <c r="F26" s="113">
        <f t="shared" si="1"/>
        <v>1965000</v>
      </c>
      <c r="G26" s="113">
        <f t="shared" si="1"/>
        <v>0</v>
      </c>
      <c r="H26" s="113">
        <f t="shared" si="1"/>
        <v>0</v>
      </c>
      <c r="I26" s="113">
        <f t="shared" si="1"/>
        <v>0</v>
      </c>
    </row>
    <row r="27" spans="1:9" s="1" customFormat="1" ht="28.5" customHeight="1" thickBot="1">
      <c r="A27" s="18" t="s">
        <v>38</v>
      </c>
      <c r="B27" s="157">
        <f>B26+C26+E26+F26+G26+H26+I26+D26</f>
        <v>2306000</v>
      </c>
      <c r="C27" s="158"/>
      <c r="D27" s="158"/>
      <c r="E27" s="158"/>
      <c r="F27" s="158"/>
      <c r="G27" s="158"/>
      <c r="H27" s="158"/>
      <c r="I27" s="159"/>
    </row>
    <row r="28" spans="5:6" ht="13.5" thickBot="1">
      <c r="E28" s="21"/>
      <c r="F28" s="22"/>
    </row>
    <row r="29" spans="1:9" ht="26.25" thickBot="1">
      <c r="A29" s="76" t="s">
        <v>9</v>
      </c>
      <c r="B29" s="160" t="s">
        <v>78</v>
      </c>
      <c r="C29" s="161"/>
      <c r="D29" s="161"/>
      <c r="E29" s="162"/>
      <c r="F29" s="162"/>
      <c r="G29" s="162"/>
      <c r="H29" s="162"/>
      <c r="I29" s="163"/>
    </row>
    <row r="30" spans="1:9" ht="90" thickBot="1">
      <c r="A30" s="77" t="s">
        <v>10</v>
      </c>
      <c r="B30" s="12" t="s">
        <v>86</v>
      </c>
      <c r="C30" s="92" t="s">
        <v>88</v>
      </c>
      <c r="D30" s="92" t="s">
        <v>44</v>
      </c>
      <c r="E30" s="13" t="s">
        <v>90</v>
      </c>
      <c r="F30" s="13" t="s">
        <v>87</v>
      </c>
      <c r="G30" s="13" t="s">
        <v>45</v>
      </c>
      <c r="H30" s="13" t="s">
        <v>32</v>
      </c>
      <c r="I30" s="14" t="s">
        <v>46</v>
      </c>
    </row>
    <row r="31" spans="1:9" ht="12.75">
      <c r="A31" s="3">
        <v>63</v>
      </c>
      <c r="B31" s="114"/>
      <c r="C31" s="114"/>
      <c r="D31" s="114"/>
      <c r="E31" s="115"/>
      <c r="F31" s="116">
        <v>1981000</v>
      </c>
      <c r="G31" s="116"/>
      <c r="H31" s="117"/>
      <c r="I31" s="118"/>
    </row>
    <row r="32" spans="1:9" ht="12.75">
      <c r="A32" s="15">
        <v>64</v>
      </c>
      <c r="B32" s="106">
        <v>1000</v>
      </c>
      <c r="C32" s="106"/>
      <c r="D32" s="106"/>
      <c r="E32" s="101"/>
      <c r="F32" s="101"/>
      <c r="G32" s="101"/>
      <c r="H32" s="107"/>
      <c r="I32" s="108"/>
    </row>
    <row r="33" spans="1:9" ht="12.75">
      <c r="A33" s="15">
        <v>65</v>
      </c>
      <c r="B33" s="106"/>
      <c r="C33" s="106"/>
      <c r="D33" s="106"/>
      <c r="E33" s="101">
        <v>265000</v>
      </c>
      <c r="F33" s="101"/>
      <c r="G33" s="101"/>
      <c r="H33" s="107"/>
      <c r="I33" s="108"/>
    </row>
    <row r="34" spans="1:9" ht="12.75">
      <c r="A34" s="15">
        <v>66</v>
      </c>
      <c r="B34" s="106"/>
      <c r="C34" s="106"/>
      <c r="D34" s="106">
        <v>7000</v>
      </c>
      <c r="E34" s="101"/>
      <c r="F34" s="101"/>
      <c r="G34" s="101"/>
      <c r="H34" s="107"/>
      <c r="I34" s="108"/>
    </row>
    <row r="35" spans="1:9" ht="12.75">
      <c r="A35" s="15">
        <v>67</v>
      </c>
      <c r="B35" s="106"/>
      <c r="C35" s="106">
        <v>78000</v>
      </c>
      <c r="D35" s="106"/>
      <c r="E35" s="101"/>
      <c r="F35" s="101"/>
      <c r="G35" s="101"/>
      <c r="H35" s="107"/>
      <c r="I35" s="108"/>
    </row>
    <row r="36" spans="1:9" ht="13.5" customHeight="1">
      <c r="A36" s="15">
        <v>68</v>
      </c>
      <c r="B36" s="106"/>
      <c r="C36" s="106"/>
      <c r="D36" s="106"/>
      <c r="E36" s="101">
        <v>1000</v>
      </c>
      <c r="F36" s="101"/>
      <c r="G36" s="101"/>
      <c r="H36" s="107"/>
      <c r="I36" s="108"/>
    </row>
    <row r="37" spans="1:9" ht="13.5" customHeight="1">
      <c r="A37" s="15"/>
      <c r="B37" s="106"/>
      <c r="C37" s="106"/>
      <c r="D37" s="106"/>
      <c r="E37" s="101"/>
      <c r="F37" s="101"/>
      <c r="G37" s="101"/>
      <c r="H37" s="107"/>
      <c r="I37" s="108"/>
    </row>
    <row r="38" spans="1:9" ht="13.5" customHeight="1" thickBot="1">
      <c r="A38" s="16"/>
      <c r="B38" s="106"/>
      <c r="C38" s="106"/>
      <c r="D38" s="106"/>
      <c r="E38" s="101"/>
      <c r="F38" s="101"/>
      <c r="G38" s="101"/>
      <c r="H38" s="107"/>
      <c r="I38" s="108"/>
    </row>
    <row r="39" spans="1:9" s="1" customFormat="1" ht="30" customHeight="1" thickBot="1">
      <c r="A39" s="18" t="s">
        <v>11</v>
      </c>
      <c r="B39" s="113">
        <f>SUM(B31:B38)</f>
        <v>1000</v>
      </c>
      <c r="C39" s="113">
        <f aca="true" t="shared" si="2" ref="C39:I39">SUM(C31:C38)</f>
        <v>78000</v>
      </c>
      <c r="D39" s="113">
        <f>D34</f>
        <v>7000</v>
      </c>
      <c r="E39" s="113">
        <f t="shared" si="2"/>
        <v>266000</v>
      </c>
      <c r="F39" s="113">
        <f t="shared" si="2"/>
        <v>1981000</v>
      </c>
      <c r="G39" s="113">
        <f t="shared" si="2"/>
        <v>0</v>
      </c>
      <c r="H39" s="113">
        <f t="shared" si="2"/>
        <v>0</v>
      </c>
      <c r="I39" s="113">
        <f t="shared" si="2"/>
        <v>0</v>
      </c>
    </row>
    <row r="40" spans="1:9" s="1" customFormat="1" ht="28.5" customHeight="1" thickBot="1">
      <c r="A40" s="18" t="s">
        <v>89</v>
      </c>
      <c r="B40" s="157">
        <f>B39+C39+E39+F39+G39+H39+I39+D39</f>
        <v>2333000</v>
      </c>
      <c r="C40" s="158"/>
      <c r="D40" s="158"/>
      <c r="E40" s="158"/>
      <c r="F40" s="158"/>
      <c r="G40" s="158"/>
      <c r="H40" s="158"/>
      <c r="I40" s="159"/>
    </row>
    <row r="41" spans="5:6" ht="13.5" customHeight="1">
      <c r="E41" s="21"/>
      <c r="F41" s="24"/>
    </row>
    <row r="42" spans="5:6" ht="13.5" customHeight="1">
      <c r="E42" s="25"/>
      <c r="F42" s="26"/>
    </row>
    <row r="43" spans="5:6" ht="13.5" customHeight="1">
      <c r="E43" s="27"/>
      <c r="F43" s="28"/>
    </row>
    <row r="44" spans="5:6" ht="13.5" customHeight="1">
      <c r="E44" s="29"/>
      <c r="F44" s="30"/>
    </row>
    <row r="45" spans="5:6" ht="13.5" customHeight="1">
      <c r="E45" s="21"/>
      <c r="F45" s="22"/>
    </row>
    <row r="46" spans="5:6" ht="28.5" customHeight="1">
      <c r="E46" s="21"/>
      <c r="F46" s="31"/>
    </row>
    <row r="47" spans="5:6" ht="13.5" customHeight="1">
      <c r="E47" s="21"/>
      <c r="F47" s="26"/>
    </row>
    <row r="48" spans="5:6" ht="13.5" customHeight="1">
      <c r="E48" s="21"/>
      <c r="F48" s="22"/>
    </row>
    <row r="49" spans="5:6" ht="13.5" customHeight="1">
      <c r="E49" s="21"/>
      <c r="F49" s="30"/>
    </row>
    <row r="50" spans="5:6" ht="13.5" customHeight="1">
      <c r="E50" s="21"/>
      <c r="F50" s="22"/>
    </row>
    <row r="51" spans="5:6" ht="22.5" customHeight="1">
      <c r="E51" s="21"/>
      <c r="F51" s="32"/>
    </row>
    <row r="52" spans="5:6" ht="13.5" customHeight="1">
      <c r="E52" s="27"/>
      <c r="F52" s="28"/>
    </row>
    <row r="53" spans="2:6" ht="13.5" customHeight="1">
      <c r="B53" s="23"/>
      <c r="C53" s="23"/>
      <c r="D53" s="23"/>
      <c r="E53" s="27"/>
      <c r="F53" s="33"/>
    </row>
    <row r="54" spans="5:6" ht="13.5" customHeight="1">
      <c r="E54" s="27"/>
      <c r="F54" s="34"/>
    </row>
    <row r="55" spans="5:6" ht="13.5" customHeight="1">
      <c r="E55" s="29"/>
      <c r="F55" s="26"/>
    </row>
    <row r="56" spans="5:6" ht="13.5" customHeight="1">
      <c r="E56" s="21"/>
      <c r="F56" s="22"/>
    </row>
    <row r="57" spans="2:6" ht="13.5" customHeight="1">
      <c r="B57" s="23"/>
      <c r="C57" s="23"/>
      <c r="D57" s="23"/>
      <c r="E57" s="21"/>
      <c r="F57" s="24"/>
    </row>
    <row r="58" spans="5:6" ht="13.5" customHeight="1">
      <c r="E58" s="21"/>
      <c r="F58" s="33"/>
    </row>
    <row r="59" spans="5:6" ht="13.5" customHeight="1">
      <c r="E59" s="29"/>
      <c r="F59" s="26"/>
    </row>
    <row r="60" spans="5:6" ht="13.5" customHeight="1">
      <c r="E60" s="27"/>
      <c r="F60" s="22"/>
    </row>
    <row r="61" spans="5:6" ht="13.5" customHeight="1">
      <c r="E61" s="27"/>
      <c r="F61" s="33"/>
    </row>
    <row r="62" spans="5:6" ht="22.5" customHeight="1">
      <c r="E62" s="29"/>
      <c r="F62" s="32"/>
    </row>
    <row r="63" spans="5:6" ht="13.5" customHeight="1">
      <c r="E63" s="21"/>
      <c r="F63" s="22"/>
    </row>
    <row r="64" spans="5:6" ht="13.5" customHeight="1">
      <c r="E64" s="29"/>
      <c r="F64" s="26"/>
    </row>
    <row r="65" spans="5:6" ht="13.5" customHeight="1">
      <c r="E65" s="21"/>
      <c r="F65" s="22"/>
    </row>
    <row r="66" spans="5:6" ht="13.5" customHeight="1">
      <c r="E66" s="21"/>
      <c r="F66" s="22"/>
    </row>
    <row r="67" spans="1:6" ht="13.5" customHeight="1">
      <c r="A67" s="23"/>
      <c r="E67" s="35"/>
      <c r="F67" s="33"/>
    </row>
    <row r="68" spans="2:6" ht="13.5" customHeight="1">
      <c r="B68" s="23"/>
      <c r="C68" s="23"/>
      <c r="D68" s="23"/>
      <c r="E68" s="36"/>
      <c r="F68" s="33"/>
    </row>
    <row r="69" spans="2:6" ht="13.5" customHeight="1">
      <c r="B69" s="23"/>
      <c r="C69" s="23"/>
      <c r="D69" s="23"/>
      <c r="E69" s="36"/>
      <c r="F69" s="24"/>
    </row>
    <row r="70" spans="2:6" ht="13.5" customHeight="1">
      <c r="B70" s="23"/>
      <c r="C70" s="23"/>
      <c r="D70" s="23"/>
      <c r="E70" s="29"/>
      <c r="F70" s="30"/>
    </row>
    <row r="71" spans="5:6" ht="12.75">
      <c r="E71" s="21"/>
      <c r="F71" s="22"/>
    </row>
    <row r="72" spans="2:6" ht="12.75">
      <c r="B72" s="23"/>
      <c r="C72" s="23"/>
      <c r="D72" s="23"/>
      <c r="E72" s="21"/>
      <c r="F72" s="33"/>
    </row>
    <row r="73" spans="5:6" ht="12.75">
      <c r="E73" s="21"/>
      <c r="F73" s="24"/>
    </row>
    <row r="74" spans="5:6" ht="12.75">
      <c r="E74" s="29"/>
      <c r="F74" s="26"/>
    </row>
    <row r="75" spans="5:6" ht="12.75">
      <c r="E75" s="21"/>
      <c r="F75" s="22"/>
    </row>
    <row r="76" spans="5:6" ht="12.75">
      <c r="E76" s="21"/>
      <c r="F76" s="22"/>
    </row>
    <row r="77" spans="5:6" ht="12.75">
      <c r="E77" s="37"/>
      <c r="F77" s="38"/>
    </row>
    <row r="78" spans="5:6" ht="12.75">
      <c r="E78" s="21"/>
      <c r="F78" s="22"/>
    </row>
    <row r="79" spans="5:6" ht="12.75">
      <c r="E79" s="21"/>
      <c r="F79" s="22"/>
    </row>
    <row r="80" spans="5:6" ht="12.75">
      <c r="E80" s="21"/>
      <c r="F80" s="22"/>
    </row>
    <row r="81" spans="5:6" ht="12.75">
      <c r="E81" s="29"/>
      <c r="F81" s="26"/>
    </row>
    <row r="82" spans="5:6" ht="12.75">
      <c r="E82" s="21"/>
      <c r="F82" s="22"/>
    </row>
    <row r="83" spans="5:6" ht="12.75">
      <c r="E83" s="29"/>
      <c r="F83" s="26"/>
    </row>
    <row r="84" spans="5:6" ht="12.75">
      <c r="E84" s="21"/>
      <c r="F84" s="22"/>
    </row>
    <row r="85" spans="5:6" ht="12.75">
      <c r="E85" s="21"/>
      <c r="F85" s="22"/>
    </row>
    <row r="86" spans="5:6" ht="12.75">
      <c r="E86" s="21"/>
      <c r="F86" s="22"/>
    </row>
    <row r="87" spans="5:6" ht="12.75">
      <c r="E87" s="21"/>
      <c r="F87" s="22"/>
    </row>
    <row r="88" spans="1:6" ht="28.5" customHeight="1">
      <c r="A88" s="39"/>
      <c r="B88" s="39"/>
      <c r="C88" s="39"/>
      <c r="D88" s="39"/>
      <c r="E88" s="40"/>
      <c r="F88" s="41"/>
    </row>
    <row r="89" spans="5:6" ht="12.75">
      <c r="E89" s="21"/>
      <c r="F89" s="24"/>
    </row>
    <row r="90" spans="5:6" ht="12.75">
      <c r="E90" s="42"/>
      <c r="F90" s="43"/>
    </row>
    <row r="91" spans="5:6" ht="12.75">
      <c r="E91" s="21"/>
      <c r="F91" s="22"/>
    </row>
    <row r="92" spans="5:6" ht="12.75">
      <c r="E92" s="37"/>
      <c r="F92" s="38"/>
    </row>
    <row r="93" spans="5:6" ht="12.75">
      <c r="E93" s="37"/>
      <c r="F93" s="38"/>
    </row>
    <row r="94" spans="5:6" ht="12.75">
      <c r="E94" s="21"/>
      <c r="F94" s="22"/>
    </row>
    <row r="95" spans="5:6" ht="12.75">
      <c r="E95" s="29"/>
      <c r="F95" s="26"/>
    </row>
    <row r="96" spans="5:6" ht="12.75">
      <c r="E96" s="21"/>
      <c r="F96" s="22"/>
    </row>
    <row r="97" spans="5:6" ht="12.75">
      <c r="E97" s="21"/>
      <c r="F97" s="22"/>
    </row>
    <row r="98" spans="5:6" ht="12.75">
      <c r="E98" s="29"/>
      <c r="F98" s="26"/>
    </row>
    <row r="99" spans="5:6" ht="12.75">
      <c r="E99" s="21"/>
      <c r="F99" s="22"/>
    </row>
    <row r="100" spans="5:6" ht="12.75">
      <c r="E100" s="37"/>
      <c r="F100" s="38"/>
    </row>
    <row r="101" spans="5:6" ht="12.75">
      <c r="E101" s="29"/>
      <c r="F101" s="43"/>
    </row>
    <row r="102" spans="5:6" ht="12.75">
      <c r="E102" s="27"/>
      <c r="F102" s="38"/>
    </row>
    <row r="103" spans="5:6" ht="12.75">
      <c r="E103" s="29"/>
      <c r="F103" s="26"/>
    </row>
    <row r="104" spans="5:6" ht="12.75">
      <c r="E104" s="21"/>
      <c r="F104" s="22"/>
    </row>
    <row r="105" spans="5:6" ht="12.75">
      <c r="E105" s="21"/>
      <c r="F105" s="24"/>
    </row>
    <row r="106" spans="5:6" ht="12.75">
      <c r="E106" s="27"/>
      <c r="F106" s="26"/>
    </row>
    <row r="107" spans="5:6" ht="12.75">
      <c r="E107" s="27"/>
      <c r="F107" s="38"/>
    </row>
    <row r="108" spans="5:6" ht="12.75">
      <c r="E108" s="27"/>
      <c r="F108" s="44"/>
    </row>
    <row r="109" spans="5:6" ht="12.75">
      <c r="E109" s="29"/>
      <c r="F109" s="30"/>
    </row>
    <row r="110" spans="5:6" ht="12.75">
      <c r="E110" s="21"/>
      <c r="F110" s="22"/>
    </row>
    <row r="111" spans="5:6" ht="12.75">
      <c r="E111" s="42"/>
      <c r="F111" s="45"/>
    </row>
    <row r="112" spans="5:6" ht="11.25" customHeight="1">
      <c r="E112" s="37"/>
      <c r="F112" s="38"/>
    </row>
    <row r="113" spans="2:6" ht="24" customHeight="1">
      <c r="B113" s="23"/>
      <c r="C113" s="23"/>
      <c r="D113" s="23"/>
      <c r="E113" s="37"/>
      <c r="F113" s="46"/>
    </row>
    <row r="114" spans="5:6" ht="15" customHeight="1">
      <c r="E114" s="37"/>
      <c r="F114" s="46"/>
    </row>
    <row r="115" spans="5:6" ht="11.25" customHeight="1">
      <c r="E115" s="42"/>
      <c r="F115" s="43"/>
    </row>
    <row r="116" spans="5:6" ht="12.75">
      <c r="E116" s="37"/>
      <c r="F116" s="38"/>
    </row>
    <row r="117" spans="2:6" ht="13.5" customHeight="1">
      <c r="B117" s="23"/>
      <c r="C117" s="23"/>
      <c r="D117" s="23"/>
      <c r="E117" s="37"/>
      <c r="F117" s="47"/>
    </row>
    <row r="118" spans="5:6" ht="12.75" customHeight="1">
      <c r="E118" s="37"/>
      <c r="F118" s="24"/>
    </row>
    <row r="119" spans="5:6" ht="12.75" customHeight="1">
      <c r="E119" s="29"/>
      <c r="F119" s="30"/>
    </row>
    <row r="120" spans="5:6" ht="12.75">
      <c r="E120" s="21"/>
      <c r="F120" s="22"/>
    </row>
    <row r="121" spans="5:6" ht="12.75">
      <c r="E121" s="21"/>
      <c r="F121" s="44"/>
    </row>
    <row r="122" spans="5:6" ht="12.75">
      <c r="E122" s="42"/>
      <c r="F122" s="43"/>
    </row>
    <row r="123" spans="5:6" ht="12.75">
      <c r="E123" s="37"/>
      <c r="F123" s="38"/>
    </row>
    <row r="124" spans="5:6" ht="12.75">
      <c r="E124" s="21"/>
      <c r="F124" s="22"/>
    </row>
    <row r="125" spans="1:6" ht="19.5" customHeight="1">
      <c r="A125" s="48"/>
      <c r="B125" s="7"/>
      <c r="C125" s="7"/>
      <c r="D125" s="7"/>
      <c r="E125" s="7"/>
      <c r="F125" s="33"/>
    </row>
    <row r="126" spans="1:6" ht="15" customHeight="1">
      <c r="A126" s="23"/>
      <c r="E126" s="35"/>
      <c r="F126" s="33"/>
    </row>
    <row r="127" spans="1:6" ht="12.75">
      <c r="A127" s="23"/>
      <c r="B127" s="23"/>
      <c r="C127" s="23"/>
      <c r="D127" s="23"/>
      <c r="E127" s="35"/>
      <c r="F127" s="24"/>
    </row>
    <row r="128" spans="5:6" ht="12.75">
      <c r="E128" s="21"/>
      <c r="F128" s="33"/>
    </row>
    <row r="129" spans="5:6" ht="12.75">
      <c r="E129" s="25"/>
      <c r="F129" s="26"/>
    </row>
    <row r="130" spans="2:6" ht="12.75">
      <c r="B130" s="23"/>
      <c r="C130" s="23"/>
      <c r="D130" s="23"/>
      <c r="E130" s="21"/>
      <c r="F130" s="24"/>
    </row>
    <row r="131" spans="5:6" ht="12.75">
      <c r="E131" s="21"/>
      <c r="F131" s="24"/>
    </row>
    <row r="132" spans="5:6" ht="12.75">
      <c r="E132" s="29"/>
      <c r="F132" s="30"/>
    </row>
    <row r="133" spans="5:6" ht="22.5" customHeight="1">
      <c r="E133" s="21"/>
      <c r="F133" s="31"/>
    </row>
    <row r="134" spans="5:6" ht="12.75">
      <c r="E134" s="21"/>
      <c r="F134" s="30"/>
    </row>
    <row r="135" spans="2:6" ht="12.75">
      <c r="B135" s="23"/>
      <c r="C135" s="23"/>
      <c r="D135" s="23"/>
      <c r="E135" s="27"/>
      <c r="F135" s="33"/>
    </row>
    <row r="136" spans="5:6" ht="12.75">
      <c r="E136" s="27"/>
      <c r="F136" s="34"/>
    </row>
    <row r="137" spans="5:6" ht="12.75">
      <c r="E137" s="29"/>
      <c r="F137" s="26"/>
    </row>
    <row r="138" spans="1:6" ht="13.5" customHeight="1">
      <c r="A138" s="23"/>
      <c r="E138" s="35"/>
      <c r="F138" s="33"/>
    </row>
    <row r="139" spans="2:6" ht="13.5" customHeight="1">
      <c r="B139" s="23"/>
      <c r="C139" s="23"/>
      <c r="D139" s="23"/>
      <c r="E139" s="21"/>
      <c r="F139" s="33"/>
    </row>
    <row r="140" spans="5:6" ht="13.5" customHeight="1">
      <c r="E140" s="21"/>
      <c r="F140" s="24"/>
    </row>
    <row r="141" spans="5:6" ht="12.75">
      <c r="E141" s="29"/>
      <c r="F141" s="26"/>
    </row>
    <row r="142" spans="5:6" ht="12.75">
      <c r="E142" s="21"/>
      <c r="F142" s="24"/>
    </row>
    <row r="143" spans="5:6" ht="12.75">
      <c r="E143" s="42"/>
      <c r="F143" s="43"/>
    </row>
    <row r="144" spans="5:6" ht="12.75">
      <c r="E144" s="27"/>
      <c r="F144" s="44"/>
    </row>
    <row r="145" spans="5:6" ht="12.75">
      <c r="E145" s="29"/>
      <c r="F145" s="30"/>
    </row>
    <row r="146" spans="5:6" ht="12.75">
      <c r="E146" s="42"/>
      <c r="F146" s="49"/>
    </row>
    <row r="147" spans="2:6" ht="12.75">
      <c r="B147" s="23"/>
      <c r="C147" s="23"/>
      <c r="D147" s="23"/>
      <c r="E147" s="37"/>
      <c r="F147" s="47"/>
    </row>
    <row r="148" spans="5:6" ht="12.75">
      <c r="E148" s="37"/>
      <c r="F148" s="24"/>
    </row>
    <row r="149" spans="5:6" ht="12.75">
      <c r="E149" s="29"/>
      <c r="F149" s="30"/>
    </row>
    <row r="150" spans="5:6" ht="12.75">
      <c r="E150" s="29"/>
      <c r="F150" s="30"/>
    </row>
    <row r="151" spans="5:6" ht="12.75">
      <c r="E151" s="21"/>
      <c r="F151" s="22"/>
    </row>
    <row r="152" spans="1:6" s="50" customFormat="1" ht="18" customHeight="1">
      <c r="A152" s="164"/>
      <c r="B152" s="165"/>
      <c r="C152" s="165"/>
      <c r="D152" s="165"/>
      <c r="E152" s="165"/>
      <c r="F152" s="165"/>
    </row>
    <row r="153" spans="1:6" ht="28.5" customHeight="1">
      <c r="A153" s="39"/>
      <c r="B153" s="39"/>
      <c r="C153" s="39"/>
      <c r="D153" s="39"/>
      <c r="E153" s="40"/>
      <c r="F153" s="41"/>
    </row>
    <row r="155" spans="1:6" ht="15.75">
      <c r="A155" s="52"/>
      <c r="B155" s="23"/>
      <c r="C155" s="23"/>
      <c r="D155" s="23"/>
      <c r="E155" s="53"/>
      <c r="F155" s="6"/>
    </row>
    <row r="156" spans="1:6" ht="12.75">
      <c r="A156" s="23"/>
      <c r="B156" s="23"/>
      <c r="C156" s="23"/>
      <c r="D156" s="23"/>
      <c r="E156" s="53"/>
      <c r="F156" s="6"/>
    </row>
    <row r="157" spans="1:6" ht="17.25" customHeight="1">
      <c r="A157" s="23"/>
      <c r="B157" s="23"/>
      <c r="C157" s="23"/>
      <c r="D157" s="23"/>
      <c r="E157" s="53"/>
      <c r="F157" s="6"/>
    </row>
    <row r="158" spans="1:6" ht="13.5" customHeight="1">
      <c r="A158" s="23"/>
      <c r="B158" s="23"/>
      <c r="C158" s="23"/>
      <c r="D158" s="23"/>
      <c r="E158" s="53"/>
      <c r="F158" s="6"/>
    </row>
    <row r="159" spans="1:6" ht="12.75">
      <c r="A159" s="23"/>
      <c r="B159" s="23"/>
      <c r="C159" s="23"/>
      <c r="D159" s="23"/>
      <c r="E159" s="53"/>
      <c r="F159" s="6"/>
    </row>
    <row r="160" spans="1:4" ht="12.75">
      <c r="A160" s="23"/>
      <c r="B160" s="23"/>
      <c r="C160" s="23"/>
      <c r="D160" s="23"/>
    </row>
    <row r="161" spans="1:6" ht="12.75">
      <c r="A161" s="23"/>
      <c r="B161" s="23"/>
      <c r="C161" s="23"/>
      <c r="D161" s="23"/>
      <c r="E161" s="53"/>
      <c r="F161" s="6"/>
    </row>
    <row r="162" spans="1:6" ht="12.75">
      <c r="A162" s="23"/>
      <c r="B162" s="23"/>
      <c r="C162" s="23"/>
      <c r="D162" s="23"/>
      <c r="E162" s="53"/>
      <c r="F162" s="54"/>
    </row>
    <row r="163" spans="1:6" ht="12.75">
      <c r="A163" s="23"/>
      <c r="B163" s="23"/>
      <c r="C163" s="23"/>
      <c r="D163" s="23"/>
      <c r="E163" s="53"/>
      <c r="F163" s="6"/>
    </row>
    <row r="164" spans="1:6" ht="22.5" customHeight="1">
      <c r="A164" s="23"/>
      <c r="B164" s="23"/>
      <c r="C164" s="23"/>
      <c r="D164" s="23"/>
      <c r="E164" s="53"/>
      <c r="F164" s="31"/>
    </row>
    <row r="165" spans="5:6" ht="22.5" customHeight="1">
      <c r="E165" s="29"/>
      <c r="F165" s="32"/>
    </row>
  </sheetData>
  <sheetProtection/>
  <mergeCells count="8">
    <mergeCell ref="A1:I1"/>
    <mergeCell ref="B14:I14"/>
    <mergeCell ref="B16:I16"/>
    <mergeCell ref="B27:I27"/>
    <mergeCell ref="B29:I29"/>
    <mergeCell ref="A152:F152"/>
    <mergeCell ref="B3:I3"/>
    <mergeCell ref="B40:I40"/>
  </mergeCells>
  <printOptions horizontalCentered="1"/>
  <pageMargins left="0" right="0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6"/>
  <sheetViews>
    <sheetView tabSelected="1" zoomScalePageLayoutView="0" workbookViewId="0" topLeftCell="A1">
      <selection activeCell="C81" sqref="C81"/>
    </sheetView>
  </sheetViews>
  <sheetFormatPr defaultColWidth="11.421875" defaultRowHeight="12.75"/>
  <cols>
    <col min="1" max="1" width="21.00390625" style="70" customWidth="1"/>
    <col min="2" max="2" width="25.57421875" style="72" customWidth="1"/>
    <col min="3" max="3" width="11.7109375" style="2" customWidth="1"/>
    <col min="4" max="4" width="10.140625" style="2" customWidth="1"/>
    <col min="5" max="5" width="12.8515625" style="2" customWidth="1"/>
    <col min="6" max="6" width="11.57421875" style="2" customWidth="1"/>
    <col min="7" max="7" width="12.00390625" style="2" customWidth="1"/>
    <col min="8" max="8" width="11.57421875" style="2" customWidth="1"/>
    <col min="9" max="9" width="11.00390625" style="2" customWidth="1"/>
    <col min="10" max="11" width="11.28125" style="2" customWidth="1"/>
    <col min="12" max="13" width="12.28125" style="2" customWidth="1"/>
    <col min="14" max="16384" width="11.421875" style="4" customWidth="1"/>
  </cols>
  <sheetData>
    <row r="1" spans="1:13" ht="24" customHeight="1">
      <c r="A1" s="170" t="s">
        <v>12</v>
      </c>
      <c r="B1" s="170"/>
      <c r="C1" s="170"/>
      <c r="D1" s="170"/>
      <c r="E1" s="171"/>
      <c r="F1" s="170"/>
      <c r="G1" s="170"/>
      <c r="H1" s="170"/>
      <c r="I1" s="170"/>
      <c r="J1" s="170"/>
      <c r="K1" s="170"/>
      <c r="L1" s="170"/>
      <c r="M1" s="170"/>
    </row>
    <row r="2" spans="1:13" s="6" customFormat="1" ht="101.25" customHeight="1">
      <c r="A2" s="73" t="s">
        <v>13</v>
      </c>
      <c r="B2" s="73" t="s">
        <v>14</v>
      </c>
      <c r="C2" s="5" t="s">
        <v>83</v>
      </c>
      <c r="D2" s="73" t="s">
        <v>86</v>
      </c>
      <c r="E2" s="131" t="s">
        <v>88</v>
      </c>
      <c r="F2" s="73" t="s">
        <v>44</v>
      </c>
      <c r="G2" s="73" t="s">
        <v>43</v>
      </c>
      <c r="H2" s="73" t="s">
        <v>87</v>
      </c>
      <c r="I2" s="73" t="s">
        <v>45</v>
      </c>
      <c r="J2" s="73" t="s">
        <v>32</v>
      </c>
      <c r="K2" s="73" t="s">
        <v>46</v>
      </c>
      <c r="L2" s="5" t="s">
        <v>37</v>
      </c>
      <c r="M2" s="5" t="s">
        <v>84</v>
      </c>
    </row>
    <row r="3" spans="1:13" ht="3" customHeight="1">
      <c r="A3" s="173"/>
      <c r="B3" s="174"/>
      <c r="C3" s="174"/>
      <c r="D3" s="174"/>
      <c r="E3" s="175"/>
      <c r="F3" s="174"/>
      <c r="G3" s="174"/>
      <c r="H3" s="174"/>
      <c r="I3" s="174"/>
      <c r="J3" s="174"/>
      <c r="K3" s="174"/>
      <c r="L3" s="174"/>
      <c r="M3" s="176"/>
    </row>
    <row r="4" spans="1:13" s="6" customFormat="1" ht="39.75" customHeight="1">
      <c r="A4" s="172" t="s">
        <v>47</v>
      </c>
      <c r="B4" s="172"/>
      <c r="C4" s="122">
        <f>C6</f>
        <v>2336000</v>
      </c>
      <c r="D4" s="122">
        <f aca="true" t="shared" si="0" ref="D4:K4">D6</f>
        <v>51000</v>
      </c>
      <c r="E4" s="122">
        <f t="shared" si="0"/>
        <v>78000</v>
      </c>
      <c r="F4" s="122">
        <f t="shared" si="0"/>
        <v>5000</v>
      </c>
      <c r="G4" s="122">
        <f t="shared" si="0"/>
        <v>246000</v>
      </c>
      <c r="H4" s="122">
        <f t="shared" si="0"/>
        <v>1956000</v>
      </c>
      <c r="I4" s="122">
        <f t="shared" si="0"/>
        <v>0</v>
      </c>
      <c r="J4" s="122">
        <f t="shared" si="0"/>
        <v>0</v>
      </c>
      <c r="K4" s="122">
        <f t="shared" si="0"/>
        <v>0</v>
      </c>
      <c r="L4" s="122">
        <f>L6</f>
        <v>2306000</v>
      </c>
      <c r="M4" s="122">
        <f>M6</f>
        <v>2333000</v>
      </c>
    </row>
    <row r="5" spans="1:13" ht="2.25" customHeight="1" hidden="1">
      <c r="A5" s="119"/>
      <c r="B5" s="120"/>
      <c r="C5" s="123"/>
      <c r="D5" s="123"/>
      <c r="E5" s="123"/>
      <c r="F5" s="123"/>
      <c r="G5" s="123"/>
      <c r="H5" s="123"/>
      <c r="I5" s="123"/>
      <c r="J5" s="123"/>
      <c r="K5" s="123"/>
      <c r="L5" s="121"/>
      <c r="M5" s="121"/>
    </row>
    <row r="6" spans="1:13" s="6" customFormat="1" ht="30" customHeight="1">
      <c r="A6" s="169" t="s">
        <v>85</v>
      </c>
      <c r="B6" s="169"/>
      <c r="C6" s="122">
        <f>D6+E6+G6+H6+J6+K6+F6</f>
        <v>2336000</v>
      </c>
      <c r="D6" s="122">
        <f>D7+D45+D63</f>
        <v>51000</v>
      </c>
      <c r="E6" s="122">
        <f>E7+E45+E63</f>
        <v>78000</v>
      </c>
      <c r="F6" s="122">
        <f>F7+F45+F63</f>
        <v>5000</v>
      </c>
      <c r="G6" s="122">
        <f>G7+G45+G63</f>
        <v>246000</v>
      </c>
      <c r="H6" s="122">
        <f>H7+H45+H63</f>
        <v>1956000</v>
      </c>
      <c r="I6" s="122">
        <v>0</v>
      </c>
      <c r="J6" s="122">
        <v>0</v>
      </c>
      <c r="K6" s="122">
        <v>0</v>
      </c>
      <c r="L6" s="122">
        <f>L7+L45+L63</f>
        <v>2306000</v>
      </c>
      <c r="M6" s="122">
        <f>M7+M45+M63</f>
        <v>2333000</v>
      </c>
    </row>
    <row r="7" spans="1:13" s="6" customFormat="1" ht="42.75" customHeight="1">
      <c r="A7" s="169" t="s">
        <v>48</v>
      </c>
      <c r="B7" s="169"/>
      <c r="C7" s="122">
        <f>SUM(D7:H7)</f>
        <v>2029000</v>
      </c>
      <c r="D7" s="122"/>
      <c r="E7" s="122">
        <f>E8</f>
        <v>73000</v>
      </c>
      <c r="F7" s="122"/>
      <c r="G7" s="122"/>
      <c r="H7" s="122">
        <f>H8</f>
        <v>1956000</v>
      </c>
      <c r="I7" s="122"/>
      <c r="J7" s="122"/>
      <c r="K7" s="122"/>
      <c r="L7" s="122">
        <f>L8</f>
        <v>2038000</v>
      </c>
      <c r="M7" s="122">
        <f>M8</f>
        <v>2054000</v>
      </c>
    </row>
    <row r="8" spans="1:14" s="6" customFormat="1" ht="12.75">
      <c r="A8" s="119">
        <v>3</v>
      </c>
      <c r="B8" s="124" t="s">
        <v>15</v>
      </c>
      <c r="C8" s="126">
        <f>C9+C16+C40</f>
        <v>2029000</v>
      </c>
      <c r="D8" s="122"/>
      <c r="E8" s="122">
        <f>E9+E16+E40</f>
        <v>73000</v>
      </c>
      <c r="F8" s="122"/>
      <c r="G8" s="122"/>
      <c r="H8" s="122">
        <f>H9+H16+H40</f>
        <v>1956000</v>
      </c>
      <c r="I8" s="122"/>
      <c r="J8" s="122"/>
      <c r="K8" s="122"/>
      <c r="L8" s="122">
        <f>L9+L16+L40</f>
        <v>2038000</v>
      </c>
      <c r="M8" s="122">
        <f>M9+M16+M40</f>
        <v>2054000</v>
      </c>
      <c r="N8" s="94"/>
    </row>
    <row r="9" spans="1:14" s="6" customFormat="1" ht="12.75">
      <c r="A9" s="119">
        <v>31</v>
      </c>
      <c r="B9" s="124" t="s">
        <v>16</v>
      </c>
      <c r="C9" s="126">
        <f>C10+C11+C13</f>
        <v>1741000</v>
      </c>
      <c r="D9" s="122"/>
      <c r="E9" s="122"/>
      <c r="F9" s="122"/>
      <c r="G9" s="122"/>
      <c r="H9" s="122">
        <f>H10+H11+H13</f>
        <v>1741000</v>
      </c>
      <c r="I9" s="122"/>
      <c r="J9" s="122"/>
      <c r="K9" s="122"/>
      <c r="L9" s="122">
        <v>1750000</v>
      </c>
      <c r="M9" s="122">
        <v>1766000</v>
      </c>
      <c r="N9" s="94"/>
    </row>
    <row r="10" spans="1:14" ht="12.75">
      <c r="A10" s="119">
        <v>311</v>
      </c>
      <c r="B10" s="124" t="s">
        <v>17</v>
      </c>
      <c r="C10" s="122">
        <v>1425000</v>
      </c>
      <c r="D10" s="123"/>
      <c r="E10" s="123"/>
      <c r="F10" s="123"/>
      <c r="G10" s="123"/>
      <c r="H10" s="122">
        <v>1425000</v>
      </c>
      <c r="I10" s="122"/>
      <c r="J10" s="122"/>
      <c r="K10" s="122"/>
      <c r="L10" s="123"/>
      <c r="M10" s="123"/>
      <c r="N10" s="95"/>
    </row>
    <row r="11" spans="1:14" ht="25.5">
      <c r="A11" s="119">
        <v>312</v>
      </c>
      <c r="B11" s="124" t="s">
        <v>18</v>
      </c>
      <c r="C11" s="122">
        <f>C12</f>
        <v>70000</v>
      </c>
      <c r="D11" s="122"/>
      <c r="E11" s="122"/>
      <c r="F11" s="122"/>
      <c r="G11" s="122"/>
      <c r="H11" s="122">
        <f>H12</f>
        <v>70000</v>
      </c>
      <c r="I11" s="122"/>
      <c r="J11" s="122"/>
      <c r="K11" s="122"/>
      <c r="L11" s="123"/>
      <c r="M11" s="123"/>
      <c r="N11" s="95"/>
    </row>
    <row r="12" spans="1:14" ht="12.75" hidden="1">
      <c r="A12" s="125">
        <v>3121</v>
      </c>
      <c r="B12" s="120" t="s">
        <v>18</v>
      </c>
      <c r="C12" s="123">
        <f>SUM(D12:H12)</f>
        <v>70000</v>
      </c>
      <c r="D12" s="123"/>
      <c r="E12" s="123"/>
      <c r="F12" s="123"/>
      <c r="G12" s="123"/>
      <c r="H12" s="123">
        <v>70000</v>
      </c>
      <c r="I12" s="123"/>
      <c r="J12" s="123"/>
      <c r="K12" s="123"/>
      <c r="L12" s="123"/>
      <c r="M12" s="123"/>
      <c r="N12" s="95"/>
    </row>
    <row r="13" spans="1:14" ht="12.75">
      <c r="A13" s="119">
        <v>313</v>
      </c>
      <c r="B13" s="124" t="s">
        <v>19</v>
      </c>
      <c r="C13" s="122">
        <f>C14+C15</f>
        <v>246000</v>
      </c>
      <c r="D13" s="123"/>
      <c r="E13" s="123"/>
      <c r="F13" s="123"/>
      <c r="G13" s="123"/>
      <c r="H13" s="122">
        <f>H14+H15</f>
        <v>246000</v>
      </c>
      <c r="I13" s="122"/>
      <c r="J13" s="122"/>
      <c r="K13" s="122"/>
      <c r="L13" s="123"/>
      <c r="M13" s="123"/>
      <c r="N13" s="95"/>
    </row>
    <row r="14" spans="1:14" ht="25.5" hidden="1">
      <c r="A14" s="125">
        <v>3132</v>
      </c>
      <c r="B14" s="120" t="s">
        <v>49</v>
      </c>
      <c r="C14" s="123">
        <f>SUM(D14:H14)</f>
        <v>221000</v>
      </c>
      <c r="D14" s="123"/>
      <c r="E14" s="123"/>
      <c r="F14" s="123"/>
      <c r="G14" s="123"/>
      <c r="H14" s="123">
        <v>221000</v>
      </c>
      <c r="I14" s="123"/>
      <c r="J14" s="123"/>
      <c r="K14" s="123"/>
      <c r="L14" s="123"/>
      <c r="M14" s="123"/>
      <c r="N14" s="95"/>
    </row>
    <row r="15" spans="1:14" ht="38.25" hidden="1">
      <c r="A15" s="125">
        <v>3133</v>
      </c>
      <c r="B15" s="120" t="s">
        <v>50</v>
      </c>
      <c r="C15" s="123">
        <f>SUM(D15:H15)</f>
        <v>25000</v>
      </c>
      <c r="D15" s="123"/>
      <c r="E15" s="123"/>
      <c r="F15" s="123"/>
      <c r="G15" s="123"/>
      <c r="H15" s="123">
        <v>25000</v>
      </c>
      <c r="I15" s="123"/>
      <c r="J15" s="123"/>
      <c r="K15" s="123"/>
      <c r="L15" s="123"/>
      <c r="M15" s="123"/>
      <c r="N15" s="95"/>
    </row>
    <row r="16" spans="1:14" s="6" customFormat="1" ht="12.75">
      <c r="A16" s="119">
        <v>32</v>
      </c>
      <c r="B16" s="124" t="s">
        <v>20</v>
      </c>
      <c r="C16" s="122">
        <f>C17+C21+C25+C33+C35</f>
        <v>285000</v>
      </c>
      <c r="D16" s="122"/>
      <c r="E16" s="122">
        <f>E17+E21+E25+E33+E35</f>
        <v>70000</v>
      </c>
      <c r="F16" s="122"/>
      <c r="G16" s="122"/>
      <c r="H16" s="122">
        <f>H17+H25</f>
        <v>215000</v>
      </c>
      <c r="I16" s="122"/>
      <c r="J16" s="122"/>
      <c r="K16" s="122"/>
      <c r="L16" s="122">
        <f>215000+70000</f>
        <v>285000</v>
      </c>
      <c r="M16" s="122">
        <f>215000+70000</f>
        <v>285000</v>
      </c>
      <c r="N16" s="94"/>
    </row>
    <row r="17" spans="1:14" ht="26.25" customHeight="1">
      <c r="A17" s="119">
        <v>321</v>
      </c>
      <c r="B17" s="124" t="s">
        <v>21</v>
      </c>
      <c r="C17" s="122">
        <f>C18+C19+C20</f>
        <v>93000</v>
      </c>
      <c r="D17" s="122"/>
      <c r="E17" s="122">
        <f>E18+E19+E20</f>
        <v>18000</v>
      </c>
      <c r="F17" s="122"/>
      <c r="G17" s="123"/>
      <c r="H17" s="122">
        <f>H19</f>
        <v>75000</v>
      </c>
      <c r="I17" s="122"/>
      <c r="J17" s="122"/>
      <c r="K17" s="122"/>
      <c r="L17" s="123"/>
      <c r="M17" s="123"/>
      <c r="N17" s="95"/>
    </row>
    <row r="18" spans="1:14" ht="12.75" hidden="1">
      <c r="A18" s="125">
        <v>3211</v>
      </c>
      <c r="B18" s="120" t="s">
        <v>51</v>
      </c>
      <c r="C18" s="123">
        <f>SUM(D18:H18)</f>
        <v>16000</v>
      </c>
      <c r="D18" s="123"/>
      <c r="E18" s="123">
        <v>16000</v>
      </c>
      <c r="F18" s="123"/>
      <c r="G18" s="123"/>
      <c r="H18" s="123"/>
      <c r="I18" s="123"/>
      <c r="J18" s="123"/>
      <c r="K18" s="123"/>
      <c r="L18" s="123"/>
      <c r="M18" s="123"/>
      <c r="N18" s="95"/>
    </row>
    <row r="19" spans="1:14" ht="25.5" customHeight="1" hidden="1">
      <c r="A19" s="125">
        <v>3212</v>
      </c>
      <c r="B19" s="120" t="s">
        <v>52</v>
      </c>
      <c r="C19" s="123">
        <f>SUM(D19:H19)</f>
        <v>75000</v>
      </c>
      <c r="D19" s="123"/>
      <c r="E19" s="123"/>
      <c r="F19" s="123"/>
      <c r="G19" s="123"/>
      <c r="H19" s="123">
        <v>75000</v>
      </c>
      <c r="I19" s="123"/>
      <c r="J19" s="123"/>
      <c r="K19" s="123"/>
      <c r="L19" s="123"/>
      <c r="M19" s="123"/>
      <c r="N19" s="95"/>
    </row>
    <row r="20" spans="1:14" ht="24.75" customHeight="1" hidden="1">
      <c r="A20" s="125">
        <v>3213</v>
      </c>
      <c r="B20" s="120" t="s">
        <v>53</v>
      </c>
      <c r="C20" s="123">
        <f>SUM(D20:H20)</f>
        <v>2000</v>
      </c>
      <c r="D20" s="123"/>
      <c r="E20" s="123">
        <v>2000</v>
      </c>
      <c r="F20" s="123"/>
      <c r="G20" s="123"/>
      <c r="H20" s="123"/>
      <c r="I20" s="123"/>
      <c r="J20" s="123"/>
      <c r="K20" s="123"/>
      <c r="L20" s="123"/>
      <c r="M20" s="123"/>
      <c r="N20" s="95"/>
    </row>
    <row r="21" spans="1:14" ht="27.75" customHeight="1">
      <c r="A21" s="119">
        <v>322</v>
      </c>
      <c r="B21" s="124" t="s">
        <v>22</v>
      </c>
      <c r="C21" s="122">
        <f>C22+C23+C24</f>
        <v>13000</v>
      </c>
      <c r="D21" s="122"/>
      <c r="E21" s="122">
        <f>E22+E23+E24</f>
        <v>13000</v>
      </c>
      <c r="F21" s="122"/>
      <c r="G21" s="123"/>
      <c r="H21" s="123"/>
      <c r="I21" s="123"/>
      <c r="J21" s="123"/>
      <c r="K21" s="123"/>
      <c r="L21" s="123"/>
      <c r="M21" s="123"/>
      <c r="N21" s="95"/>
    </row>
    <row r="22" spans="1:14" ht="25.5" hidden="1">
      <c r="A22" s="125">
        <v>3221</v>
      </c>
      <c r="B22" s="120" t="s">
        <v>54</v>
      </c>
      <c r="C22" s="123">
        <f>SUM(D22:H22)</f>
        <v>11000</v>
      </c>
      <c r="D22" s="123"/>
      <c r="E22" s="128">
        <v>11000</v>
      </c>
      <c r="F22" s="128"/>
      <c r="G22" s="123"/>
      <c r="H22" s="123"/>
      <c r="I22" s="123"/>
      <c r="J22" s="123"/>
      <c r="K22" s="123"/>
      <c r="L22" s="123"/>
      <c r="M22" s="123"/>
      <c r="N22" s="95"/>
    </row>
    <row r="23" spans="1:14" ht="25.5" hidden="1">
      <c r="A23" s="125">
        <v>3224</v>
      </c>
      <c r="B23" s="120" t="s">
        <v>55</v>
      </c>
      <c r="C23" s="123">
        <f>SUM(D23:H23)</f>
        <v>1000</v>
      </c>
      <c r="D23" s="123"/>
      <c r="E23" s="128">
        <v>1000</v>
      </c>
      <c r="F23" s="128"/>
      <c r="G23" s="123"/>
      <c r="H23" s="123"/>
      <c r="I23" s="123"/>
      <c r="J23" s="123"/>
      <c r="K23" s="123"/>
      <c r="L23" s="123"/>
      <c r="M23" s="123"/>
      <c r="N23" s="95"/>
    </row>
    <row r="24" spans="1:14" ht="12.75" hidden="1">
      <c r="A24" s="125">
        <v>3225</v>
      </c>
      <c r="B24" s="120" t="s">
        <v>56</v>
      </c>
      <c r="C24" s="123">
        <f>SUM(D24:H24)</f>
        <v>1000</v>
      </c>
      <c r="D24" s="123"/>
      <c r="E24" s="128">
        <v>1000</v>
      </c>
      <c r="F24" s="128"/>
      <c r="G24" s="123"/>
      <c r="H24" s="123"/>
      <c r="I24" s="123"/>
      <c r="J24" s="123"/>
      <c r="K24" s="123"/>
      <c r="L24" s="123"/>
      <c r="M24" s="123"/>
      <c r="N24" s="95"/>
    </row>
    <row r="25" spans="1:14" ht="12.75">
      <c r="A25" s="119">
        <v>323</v>
      </c>
      <c r="B25" s="124" t="s">
        <v>23</v>
      </c>
      <c r="C25" s="122">
        <f>C26+C27+C28+C29+C30+C31+C32</f>
        <v>160000</v>
      </c>
      <c r="D25" s="122"/>
      <c r="E25" s="122">
        <f>E26+E27+E28+E29+E30+E31+E32</f>
        <v>20000</v>
      </c>
      <c r="F25" s="122"/>
      <c r="G25" s="123"/>
      <c r="H25" s="122">
        <f>H30</f>
        <v>140000</v>
      </c>
      <c r="I25" s="122"/>
      <c r="J25" s="122"/>
      <c r="K25" s="122"/>
      <c r="L25" s="123"/>
      <c r="M25" s="123"/>
      <c r="N25" s="95"/>
    </row>
    <row r="26" spans="1:14" ht="24.75" customHeight="1" hidden="1">
      <c r="A26" s="125">
        <v>3231</v>
      </c>
      <c r="B26" s="120" t="s">
        <v>57</v>
      </c>
      <c r="C26" s="123">
        <f aca="true" t="shared" si="1" ref="C26:C32">SUM(D26:H26)</f>
        <v>4000</v>
      </c>
      <c r="D26" s="123"/>
      <c r="E26" s="123">
        <v>4000</v>
      </c>
      <c r="F26" s="123"/>
      <c r="G26" s="123"/>
      <c r="H26" s="123"/>
      <c r="I26" s="123"/>
      <c r="J26" s="123"/>
      <c r="K26" s="123"/>
      <c r="L26" s="123"/>
      <c r="M26" s="123"/>
      <c r="N26" s="95"/>
    </row>
    <row r="27" spans="1:14" ht="25.5" hidden="1">
      <c r="A27" s="125">
        <v>3232</v>
      </c>
      <c r="B27" s="120" t="s">
        <v>58</v>
      </c>
      <c r="C27" s="123">
        <f t="shared" si="1"/>
        <v>3000</v>
      </c>
      <c r="D27" s="123"/>
      <c r="E27" s="123">
        <v>3000</v>
      </c>
      <c r="F27" s="123"/>
      <c r="G27" s="123"/>
      <c r="H27" s="123"/>
      <c r="I27" s="123"/>
      <c r="J27" s="123"/>
      <c r="K27" s="123"/>
      <c r="L27" s="123"/>
      <c r="M27" s="123"/>
      <c r="N27" s="95"/>
    </row>
    <row r="28" spans="1:14" ht="25.5" hidden="1">
      <c r="A28" s="125">
        <v>3233</v>
      </c>
      <c r="B28" s="120" t="s">
        <v>59</v>
      </c>
      <c r="C28" s="123">
        <f t="shared" si="1"/>
        <v>1000</v>
      </c>
      <c r="D28" s="123"/>
      <c r="E28" s="123">
        <v>1000</v>
      </c>
      <c r="F28" s="123"/>
      <c r="G28" s="123"/>
      <c r="H28" s="123"/>
      <c r="I28" s="123"/>
      <c r="J28" s="123"/>
      <c r="K28" s="123"/>
      <c r="L28" s="123"/>
      <c r="M28" s="123"/>
      <c r="N28" s="95"/>
    </row>
    <row r="29" spans="1:14" ht="12.75" hidden="1">
      <c r="A29" s="125">
        <v>3235</v>
      </c>
      <c r="B29" s="120" t="s">
        <v>75</v>
      </c>
      <c r="C29" s="123">
        <f t="shared" si="1"/>
        <v>1000</v>
      </c>
      <c r="D29" s="123"/>
      <c r="E29" s="123">
        <v>1000</v>
      </c>
      <c r="F29" s="123"/>
      <c r="G29" s="123"/>
      <c r="H29" s="123"/>
      <c r="I29" s="123"/>
      <c r="J29" s="123"/>
      <c r="K29" s="123"/>
      <c r="L29" s="123"/>
      <c r="M29" s="123"/>
      <c r="N29" s="95"/>
    </row>
    <row r="30" spans="1:14" ht="12.75" hidden="1">
      <c r="A30" s="125">
        <v>3237</v>
      </c>
      <c r="B30" s="120" t="s">
        <v>60</v>
      </c>
      <c r="C30" s="123">
        <f t="shared" si="1"/>
        <v>141000</v>
      </c>
      <c r="D30" s="123"/>
      <c r="E30" s="123">
        <v>1000</v>
      </c>
      <c r="F30" s="123"/>
      <c r="G30" s="123"/>
      <c r="H30" s="123">
        <v>140000</v>
      </c>
      <c r="I30" s="123"/>
      <c r="J30" s="123"/>
      <c r="K30" s="123"/>
      <c r="L30" s="123"/>
      <c r="M30" s="123"/>
      <c r="N30" s="95"/>
    </row>
    <row r="31" spans="1:14" ht="12.75" hidden="1">
      <c r="A31" s="125">
        <v>3238</v>
      </c>
      <c r="B31" s="120" t="s">
        <v>61</v>
      </c>
      <c r="C31" s="123">
        <f t="shared" si="1"/>
        <v>9000</v>
      </c>
      <c r="D31" s="123"/>
      <c r="E31" s="123">
        <v>9000</v>
      </c>
      <c r="F31" s="123"/>
      <c r="G31" s="123"/>
      <c r="H31" s="123"/>
      <c r="I31" s="123"/>
      <c r="J31" s="123"/>
      <c r="K31" s="123"/>
      <c r="L31" s="123"/>
      <c r="M31" s="123"/>
      <c r="N31" s="95"/>
    </row>
    <row r="32" spans="1:14" ht="12.75" hidden="1">
      <c r="A32" s="125">
        <v>3239</v>
      </c>
      <c r="B32" s="120" t="s">
        <v>62</v>
      </c>
      <c r="C32" s="123">
        <f t="shared" si="1"/>
        <v>1000</v>
      </c>
      <c r="D32" s="123"/>
      <c r="E32" s="123">
        <v>1000</v>
      </c>
      <c r="F32" s="123"/>
      <c r="G32" s="123"/>
      <c r="H32" s="123"/>
      <c r="I32" s="123"/>
      <c r="J32" s="123"/>
      <c r="K32" s="123"/>
      <c r="L32" s="123"/>
      <c r="M32" s="123"/>
      <c r="N32" s="95"/>
    </row>
    <row r="33" spans="1:14" ht="38.25">
      <c r="A33" s="119">
        <v>324</v>
      </c>
      <c r="B33" s="124" t="s">
        <v>63</v>
      </c>
      <c r="C33" s="122">
        <f>C34</f>
        <v>8000</v>
      </c>
      <c r="D33" s="122"/>
      <c r="E33" s="122">
        <f>E34</f>
        <v>8000</v>
      </c>
      <c r="F33" s="122"/>
      <c r="G33" s="123"/>
      <c r="H33" s="123"/>
      <c r="I33" s="123"/>
      <c r="J33" s="123"/>
      <c r="K33" s="123"/>
      <c r="L33" s="123"/>
      <c r="M33" s="123"/>
      <c r="N33" s="95"/>
    </row>
    <row r="34" spans="1:14" ht="25.5" hidden="1">
      <c r="A34" s="125">
        <v>3241</v>
      </c>
      <c r="B34" s="120" t="s">
        <v>63</v>
      </c>
      <c r="C34" s="123">
        <f>SUM(D34:H34)</f>
        <v>8000</v>
      </c>
      <c r="D34" s="123"/>
      <c r="E34" s="123">
        <v>8000</v>
      </c>
      <c r="F34" s="123"/>
      <c r="G34" s="123"/>
      <c r="H34" s="123"/>
      <c r="I34" s="123"/>
      <c r="J34" s="123"/>
      <c r="K34" s="123"/>
      <c r="L34" s="123"/>
      <c r="M34" s="123"/>
      <c r="N34" s="95"/>
    </row>
    <row r="35" spans="1:14" ht="25.5">
      <c r="A35" s="119">
        <v>329</v>
      </c>
      <c r="B35" s="124" t="s">
        <v>24</v>
      </c>
      <c r="C35" s="122">
        <f>C36+C37+C38+C39</f>
        <v>11000</v>
      </c>
      <c r="D35" s="122"/>
      <c r="E35" s="122">
        <f>E36+E37+E38+E39</f>
        <v>11000</v>
      </c>
      <c r="F35" s="122"/>
      <c r="G35" s="123"/>
      <c r="H35" s="123"/>
      <c r="I35" s="123"/>
      <c r="J35" s="123"/>
      <c r="K35" s="123"/>
      <c r="L35" s="123"/>
      <c r="M35" s="123"/>
      <c r="N35" s="95"/>
    </row>
    <row r="36" spans="1:14" ht="12.75" hidden="1">
      <c r="A36" s="125">
        <v>3293</v>
      </c>
      <c r="B36" s="120" t="s">
        <v>64</v>
      </c>
      <c r="C36" s="123">
        <f>SUM(D36:H36)</f>
        <v>3000</v>
      </c>
      <c r="D36" s="123"/>
      <c r="E36" s="123">
        <v>3000</v>
      </c>
      <c r="F36" s="123"/>
      <c r="G36" s="123"/>
      <c r="H36" s="123"/>
      <c r="I36" s="123"/>
      <c r="J36" s="123"/>
      <c r="K36" s="123"/>
      <c r="L36" s="123"/>
      <c r="M36" s="123"/>
      <c r="N36" s="95"/>
    </row>
    <row r="37" spans="1:14" ht="12.75" hidden="1">
      <c r="A37" s="125">
        <v>3294</v>
      </c>
      <c r="B37" s="120" t="s">
        <v>65</v>
      </c>
      <c r="C37" s="123">
        <f>SUM(D37:H37)</f>
        <v>6000</v>
      </c>
      <c r="D37" s="123"/>
      <c r="E37" s="123">
        <v>6000</v>
      </c>
      <c r="F37" s="123"/>
      <c r="G37" s="123"/>
      <c r="H37" s="123"/>
      <c r="I37" s="123"/>
      <c r="J37" s="123"/>
      <c r="K37" s="123"/>
      <c r="L37" s="123"/>
      <c r="M37" s="123"/>
      <c r="N37" s="95"/>
    </row>
    <row r="38" spans="1:14" ht="12.75" hidden="1">
      <c r="A38" s="125">
        <v>3295</v>
      </c>
      <c r="B38" s="120" t="s">
        <v>66</v>
      </c>
      <c r="C38" s="123">
        <f>SUM(D38:H38)</f>
        <v>1000</v>
      </c>
      <c r="D38" s="123"/>
      <c r="E38" s="123">
        <v>1000</v>
      </c>
      <c r="F38" s="123"/>
      <c r="G38" s="123"/>
      <c r="H38" s="123"/>
      <c r="I38" s="123"/>
      <c r="J38" s="123"/>
      <c r="K38" s="123"/>
      <c r="L38" s="123"/>
      <c r="M38" s="123"/>
      <c r="N38" s="95"/>
    </row>
    <row r="39" spans="1:14" ht="25.5" hidden="1">
      <c r="A39" s="125">
        <v>3299</v>
      </c>
      <c r="B39" s="120" t="s">
        <v>24</v>
      </c>
      <c r="C39" s="123">
        <f>SUM(D39:H39)</f>
        <v>1000</v>
      </c>
      <c r="D39" s="123"/>
      <c r="E39" s="123">
        <v>1000</v>
      </c>
      <c r="F39" s="123"/>
      <c r="G39" s="123"/>
      <c r="H39" s="123"/>
      <c r="I39" s="123"/>
      <c r="J39" s="123"/>
      <c r="K39" s="123"/>
      <c r="L39" s="123"/>
      <c r="M39" s="123"/>
      <c r="N39" s="95"/>
    </row>
    <row r="40" spans="1:14" s="6" customFormat="1" ht="12.75">
      <c r="A40" s="119">
        <v>34</v>
      </c>
      <c r="B40" s="124" t="s">
        <v>25</v>
      </c>
      <c r="C40" s="122">
        <f>C41</f>
        <v>3000</v>
      </c>
      <c r="D40" s="122"/>
      <c r="E40" s="122">
        <f>E41</f>
        <v>3000</v>
      </c>
      <c r="F40" s="122"/>
      <c r="G40" s="122"/>
      <c r="H40" s="122"/>
      <c r="I40" s="122"/>
      <c r="J40" s="122"/>
      <c r="K40" s="122"/>
      <c r="L40" s="122">
        <v>3000</v>
      </c>
      <c r="M40" s="122">
        <v>3000</v>
      </c>
      <c r="N40" s="94"/>
    </row>
    <row r="41" spans="1:14" ht="25.5">
      <c r="A41" s="119">
        <v>343</v>
      </c>
      <c r="B41" s="124" t="s">
        <v>26</v>
      </c>
      <c r="C41" s="122">
        <f>C42+C43</f>
        <v>3000</v>
      </c>
      <c r="D41" s="122"/>
      <c r="E41" s="122">
        <f>E42+E43</f>
        <v>3000</v>
      </c>
      <c r="F41" s="122"/>
      <c r="G41" s="123"/>
      <c r="H41" s="123"/>
      <c r="I41" s="123"/>
      <c r="J41" s="123"/>
      <c r="K41" s="123"/>
      <c r="L41" s="123"/>
      <c r="M41" s="123"/>
      <c r="N41" s="95"/>
    </row>
    <row r="42" spans="1:14" ht="25.5" hidden="1">
      <c r="A42" s="125">
        <v>3431</v>
      </c>
      <c r="B42" s="129" t="s">
        <v>67</v>
      </c>
      <c r="C42" s="123">
        <f>SUM(D42:H42)</f>
        <v>2000</v>
      </c>
      <c r="D42" s="123"/>
      <c r="E42" s="123">
        <v>2000</v>
      </c>
      <c r="F42" s="123"/>
      <c r="G42" s="123"/>
      <c r="H42" s="123"/>
      <c r="I42" s="123"/>
      <c r="J42" s="123"/>
      <c r="K42" s="123"/>
      <c r="L42" s="123"/>
      <c r="M42" s="123"/>
      <c r="N42" s="95"/>
    </row>
    <row r="43" spans="1:14" ht="12.75" hidden="1">
      <c r="A43" s="125">
        <v>3433</v>
      </c>
      <c r="B43" s="120" t="s">
        <v>68</v>
      </c>
      <c r="C43" s="123">
        <f>SUM(D43:H43)</f>
        <v>1000</v>
      </c>
      <c r="D43" s="123"/>
      <c r="E43" s="123">
        <v>1000</v>
      </c>
      <c r="F43" s="123"/>
      <c r="G43" s="123"/>
      <c r="H43" s="123"/>
      <c r="I43" s="123"/>
      <c r="J43" s="123"/>
      <c r="K43" s="123"/>
      <c r="L43" s="123"/>
      <c r="M43" s="123"/>
      <c r="N43" s="95"/>
    </row>
    <row r="44" spans="1:14" ht="12.75" hidden="1">
      <c r="A44" s="119"/>
      <c r="B44" s="120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95"/>
    </row>
    <row r="45" spans="1:13" s="6" customFormat="1" ht="42.75" customHeight="1">
      <c r="A45" s="169" t="s">
        <v>69</v>
      </c>
      <c r="B45" s="169"/>
      <c r="C45" s="122">
        <f>SUM(D45:H45)</f>
        <v>182000</v>
      </c>
      <c r="D45" s="122">
        <f>D46</f>
        <v>1000</v>
      </c>
      <c r="E45" s="122">
        <f>E46</f>
        <v>5000</v>
      </c>
      <c r="F45" s="122"/>
      <c r="G45" s="122">
        <f>G46</f>
        <v>176000</v>
      </c>
      <c r="H45" s="122"/>
      <c r="I45" s="122"/>
      <c r="J45" s="122"/>
      <c r="K45" s="122"/>
      <c r="L45" s="122">
        <f>L46</f>
        <v>182000</v>
      </c>
      <c r="M45" s="122">
        <f>M46</f>
        <v>182000</v>
      </c>
    </row>
    <row r="46" spans="1:14" s="6" customFormat="1" ht="12.75">
      <c r="A46" s="119">
        <v>3</v>
      </c>
      <c r="B46" s="124" t="s">
        <v>15</v>
      </c>
      <c r="C46" s="126">
        <f>C47</f>
        <v>182000</v>
      </c>
      <c r="D46" s="122">
        <f>D47</f>
        <v>1000</v>
      </c>
      <c r="E46" s="122">
        <f>E47</f>
        <v>5000</v>
      </c>
      <c r="F46" s="122"/>
      <c r="G46" s="122">
        <f>G47</f>
        <v>176000</v>
      </c>
      <c r="H46" s="122"/>
      <c r="I46" s="122"/>
      <c r="J46" s="122"/>
      <c r="K46" s="122"/>
      <c r="L46" s="122">
        <f>L47</f>
        <v>182000</v>
      </c>
      <c r="M46" s="122">
        <f>M47</f>
        <v>182000</v>
      </c>
      <c r="N46" s="94"/>
    </row>
    <row r="47" spans="1:14" s="6" customFormat="1" ht="12.75">
      <c r="A47" s="119">
        <v>32</v>
      </c>
      <c r="B47" s="124" t="s">
        <v>20</v>
      </c>
      <c r="C47" s="122">
        <f>C48+C51+C55+C60</f>
        <v>182000</v>
      </c>
      <c r="D47" s="122">
        <f>D55</f>
        <v>1000</v>
      </c>
      <c r="E47" s="122">
        <f>E51+E55</f>
        <v>5000</v>
      </c>
      <c r="F47" s="122"/>
      <c r="G47" s="122">
        <f>G48+G51+G55+G60</f>
        <v>176000</v>
      </c>
      <c r="H47" s="122"/>
      <c r="I47" s="122"/>
      <c r="J47" s="122"/>
      <c r="K47" s="122"/>
      <c r="L47" s="122">
        <v>182000</v>
      </c>
      <c r="M47" s="122">
        <v>182000</v>
      </c>
      <c r="N47" s="94"/>
    </row>
    <row r="48" spans="1:14" ht="26.25" customHeight="1">
      <c r="A48" s="119">
        <v>321</v>
      </c>
      <c r="B48" s="124" t="s">
        <v>21</v>
      </c>
      <c r="C48" s="122">
        <f>C49+C50</f>
        <v>5000</v>
      </c>
      <c r="D48" s="122"/>
      <c r="E48" s="122"/>
      <c r="F48" s="122"/>
      <c r="G48" s="122">
        <f>G49</f>
        <v>5000</v>
      </c>
      <c r="H48" s="122"/>
      <c r="I48" s="122"/>
      <c r="J48" s="122"/>
      <c r="K48" s="122"/>
      <c r="L48" s="123"/>
      <c r="M48" s="123"/>
      <c r="N48" s="95"/>
    </row>
    <row r="49" spans="1:14" ht="12.75" hidden="1">
      <c r="A49" s="125">
        <v>3211</v>
      </c>
      <c r="B49" s="120" t="s">
        <v>51</v>
      </c>
      <c r="C49" s="123">
        <f>SUM(D49:H49)</f>
        <v>5000</v>
      </c>
      <c r="D49" s="123"/>
      <c r="E49" s="123"/>
      <c r="F49" s="123"/>
      <c r="G49" s="123">
        <v>5000</v>
      </c>
      <c r="H49" s="123"/>
      <c r="I49" s="123"/>
      <c r="J49" s="123"/>
      <c r="K49" s="123"/>
      <c r="L49" s="123"/>
      <c r="M49" s="123"/>
      <c r="N49" s="95"/>
    </row>
    <row r="50" spans="1:14" ht="24.75" customHeight="1" hidden="1">
      <c r="A50" s="125">
        <v>3213</v>
      </c>
      <c r="B50" s="120" t="s">
        <v>53</v>
      </c>
      <c r="C50" s="123">
        <f>SUM(D50:H50)</f>
        <v>0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95"/>
    </row>
    <row r="51" spans="1:14" ht="27.75" customHeight="1">
      <c r="A51" s="119">
        <v>322</v>
      </c>
      <c r="B51" s="124" t="s">
        <v>22</v>
      </c>
      <c r="C51" s="122">
        <f>C52+C53+C54</f>
        <v>3000</v>
      </c>
      <c r="D51" s="122"/>
      <c r="E51" s="122">
        <f>E52</f>
        <v>3000</v>
      </c>
      <c r="F51" s="122"/>
      <c r="G51" s="122"/>
      <c r="H51" s="123"/>
      <c r="I51" s="123"/>
      <c r="J51" s="123"/>
      <c r="K51" s="123"/>
      <c r="L51" s="123"/>
      <c r="M51" s="123"/>
      <c r="N51" s="95"/>
    </row>
    <row r="52" spans="1:14" ht="25.5" hidden="1">
      <c r="A52" s="125">
        <v>3221</v>
      </c>
      <c r="B52" s="120" t="s">
        <v>54</v>
      </c>
      <c r="C52" s="123">
        <f>SUM(D52:H52)</f>
        <v>3000</v>
      </c>
      <c r="D52" s="123"/>
      <c r="E52" s="123">
        <v>3000</v>
      </c>
      <c r="F52" s="123"/>
      <c r="G52" s="123"/>
      <c r="H52" s="123"/>
      <c r="I52" s="123"/>
      <c r="J52" s="123"/>
      <c r="K52" s="123"/>
      <c r="L52" s="123"/>
      <c r="M52" s="123"/>
      <c r="N52" s="95"/>
    </row>
    <row r="53" spans="1:14" ht="25.5" hidden="1">
      <c r="A53" s="125">
        <v>3224</v>
      </c>
      <c r="B53" s="120" t="s">
        <v>55</v>
      </c>
      <c r="C53" s="123">
        <f>SUM(D53:H53)</f>
        <v>0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95"/>
    </row>
    <row r="54" spans="1:14" ht="12.75" hidden="1">
      <c r="A54" s="125">
        <v>3225</v>
      </c>
      <c r="B54" s="120" t="s">
        <v>56</v>
      </c>
      <c r="C54" s="123">
        <f>SUM(D54:H54)</f>
        <v>0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95"/>
    </row>
    <row r="55" spans="1:14" ht="12.75">
      <c r="A55" s="119">
        <v>323</v>
      </c>
      <c r="B55" s="124" t="s">
        <v>23</v>
      </c>
      <c r="C55" s="122">
        <f>C56+C57+C58+C59</f>
        <v>174000</v>
      </c>
      <c r="D55" s="122">
        <f>D59</f>
        <v>1000</v>
      </c>
      <c r="E55" s="122">
        <f>E58</f>
        <v>2000</v>
      </c>
      <c r="F55" s="122"/>
      <c r="G55" s="122">
        <f>G56+G57+G58+G59</f>
        <v>171000</v>
      </c>
      <c r="H55" s="122"/>
      <c r="I55" s="122"/>
      <c r="J55" s="122"/>
      <c r="K55" s="122"/>
      <c r="L55" s="123"/>
      <c r="M55" s="123"/>
      <c r="N55" s="95"/>
    </row>
    <row r="56" spans="1:14" ht="24.75" customHeight="1" hidden="1">
      <c r="A56" s="125">
        <v>3231</v>
      </c>
      <c r="B56" s="120" t="s">
        <v>57</v>
      </c>
      <c r="C56" s="123">
        <f>SUM(D56:H56)</f>
        <v>2000</v>
      </c>
      <c r="D56" s="123"/>
      <c r="E56" s="123"/>
      <c r="F56" s="123"/>
      <c r="G56" s="123">
        <v>2000</v>
      </c>
      <c r="H56" s="123"/>
      <c r="I56" s="123"/>
      <c r="J56" s="123"/>
      <c r="K56" s="123"/>
      <c r="L56" s="123"/>
      <c r="M56" s="123"/>
      <c r="N56" s="95"/>
    </row>
    <row r="57" spans="1:14" ht="12.75" hidden="1">
      <c r="A57" s="125">
        <v>3235</v>
      </c>
      <c r="B57" s="120" t="s">
        <v>75</v>
      </c>
      <c r="C57" s="123">
        <f>SUM(D57:H57)</f>
        <v>95000</v>
      </c>
      <c r="D57" s="123"/>
      <c r="E57" s="123"/>
      <c r="F57" s="123"/>
      <c r="G57" s="123">
        <v>95000</v>
      </c>
      <c r="H57" s="123"/>
      <c r="I57" s="123"/>
      <c r="J57" s="123"/>
      <c r="K57" s="123"/>
      <c r="L57" s="123"/>
      <c r="M57" s="123"/>
      <c r="N57" s="95"/>
    </row>
    <row r="58" spans="1:14" ht="12.75" hidden="1">
      <c r="A58" s="125">
        <v>3236</v>
      </c>
      <c r="B58" s="120" t="s">
        <v>70</v>
      </c>
      <c r="C58" s="123">
        <f>SUM(D58:H58)</f>
        <v>2000</v>
      </c>
      <c r="D58" s="123"/>
      <c r="E58" s="123">
        <v>2000</v>
      </c>
      <c r="F58" s="123"/>
      <c r="G58" s="123"/>
      <c r="H58" s="123"/>
      <c r="I58" s="123"/>
      <c r="J58" s="123"/>
      <c r="K58" s="123"/>
      <c r="L58" s="123"/>
      <c r="M58" s="123"/>
      <c r="N58" s="95"/>
    </row>
    <row r="59" spans="1:14" ht="12.75" hidden="1">
      <c r="A59" s="125">
        <v>3237</v>
      </c>
      <c r="B59" s="120" t="s">
        <v>60</v>
      </c>
      <c r="C59" s="123">
        <f>SUM(D59:H59)</f>
        <v>75000</v>
      </c>
      <c r="D59" s="123">
        <v>1000</v>
      </c>
      <c r="E59" s="123"/>
      <c r="F59" s="123"/>
      <c r="G59" s="123">
        <v>74000</v>
      </c>
      <c r="H59" s="123"/>
      <c r="I59" s="123"/>
      <c r="J59" s="123"/>
      <c r="K59" s="123"/>
      <c r="L59" s="123"/>
      <c r="M59" s="123"/>
      <c r="N59" s="95"/>
    </row>
    <row r="60" spans="1:14" ht="38.25">
      <c r="A60" s="119">
        <v>324</v>
      </c>
      <c r="B60" s="124" t="s">
        <v>63</v>
      </c>
      <c r="C60" s="122">
        <f>C61</f>
        <v>0</v>
      </c>
      <c r="D60" s="122"/>
      <c r="E60" s="122"/>
      <c r="F60" s="122"/>
      <c r="G60" s="122"/>
      <c r="H60" s="123"/>
      <c r="I60" s="123"/>
      <c r="J60" s="123"/>
      <c r="K60" s="123"/>
      <c r="L60" s="123"/>
      <c r="M60" s="123"/>
      <c r="N60" s="95"/>
    </row>
    <row r="61" spans="1:14" ht="25.5" hidden="1">
      <c r="A61" s="125">
        <v>3241</v>
      </c>
      <c r="B61" s="120" t="s">
        <v>63</v>
      </c>
      <c r="C61" s="123">
        <f>SUM(D61:H61)</f>
        <v>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95"/>
    </row>
    <row r="62" spans="1:14" ht="5.25" customHeight="1">
      <c r="A62" s="119"/>
      <c r="B62" s="120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95"/>
    </row>
    <row r="63" spans="1:14" s="6" customFormat="1" ht="42" customHeight="1">
      <c r="A63" s="169" t="s">
        <v>71</v>
      </c>
      <c r="B63" s="169"/>
      <c r="C63" s="122">
        <f>SUM(D63:H63)</f>
        <v>125000</v>
      </c>
      <c r="D63" s="122">
        <f>D64</f>
        <v>50000</v>
      </c>
      <c r="E63" s="122"/>
      <c r="F63" s="122">
        <f aca="true" t="shared" si="2" ref="F63:G65">F64</f>
        <v>5000</v>
      </c>
      <c r="G63" s="122">
        <f t="shared" si="2"/>
        <v>70000</v>
      </c>
      <c r="H63" s="122"/>
      <c r="I63" s="122"/>
      <c r="J63" s="122"/>
      <c r="K63" s="122"/>
      <c r="L63" s="122">
        <f>L64</f>
        <v>86000</v>
      </c>
      <c r="M63" s="122">
        <f>M64</f>
        <v>97000</v>
      </c>
      <c r="N63" s="94"/>
    </row>
    <row r="64" spans="1:14" s="6" customFormat="1" ht="38.25">
      <c r="A64" s="119">
        <v>4</v>
      </c>
      <c r="B64" s="124" t="s">
        <v>39</v>
      </c>
      <c r="C64" s="126">
        <f>C65</f>
        <v>125000</v>
      </c>
      <c r="D64" s="122">
        <f>D65</f>
        <v>50000</v>
      </c>
      <c r="E64" s="122"/>
      <c r="F64" s="122">
        <f t="shared" si="2"/>
        <v>5000</v>
      </c>
      <c r="G64" s="122">
        <f t="shared" si="2"/>
        <v>70000</v>
      </c>
      <c r="H64" s="122"/>
      <c r="I64" s="122"/>
      <c r="J64" s="122"/>
      <c r="K64" s="122"/>
      <c r="L64" s="122">
        <f>L65</f>
        <v>86000</v>
      </c>
      <c r="M64" s="122">
        <f>M65</f>
        <v>97000</v>
      </c>
      <c r="N64" s="94"/>
    </row>
    <row r="65" spans="1:14" s="6" customFormat="1" ht="38.25">
      <c r="A65" s="119">
        <v>42</v>
      </c>
      <c r="B65" s="124" t="s">
        <v>72</v>
      </c>
      <c r="C65" s="122">
        <f>C66</f>
        <v>125000</v>
      </c>
      <c r="D65" s="122">
        <f>D66</f>
        <v>50000</v>
      </c>
      <c r="E65" s="122"/>
      <c r="F65" s="122">
        <f t="shared" si="2"/>
        <v>5000</v>
      </c>
      <c r="G65" s="122">
        <f t="shared" si="2"/>
        <v>70000</v>
      </c>
      <c r="H65" s="122"/>
      <c r="I65" s="122"/>
      <c r="J65" s="122"/>
      <c r="K65" s="122"/>
      <c r="L65" s="122">
        <v>86000</v>
      </c>
      <c r="M65" s="122">
        <v>97000</v>
      </c>
      <c r="N65" s="94"/>
    </row>
    <row r="66" spans="1:14" ht="12.75">
      <c r="A66" s="119">
        <v>422</v>
      </c>
      <c r="B66" s="124" t="s">
        <v>27</v>
      </c>
      <c r="C66" s="122">
        <f>C67+C68</f>
        <v>125000</v>
      </c>
      <c r="D66" s="122">
        <f>D68</f>
        <v>50000</v>
      </c>
      <c r="E66" s="122"/>
      <c r="F66" s="122">
        <f>F67+F68</f>
        <v>5000</v>
      </c>
      <c r="G66" s="122">
        <f>G67+G68</f>
        <v>70000</v>
      </c>
      <c r="H66" s="122"/>
      <c r="I66" s="122"/>
      <c r="J66" s="122"/>
      <c r="K66" s="122"/>
      <c r="L66" s="123"/>
      <c r="M66" s="123"/>
      <c r="N66" s="95"/>
    </row>
    <row r="67" spans="1:14" ht="12.75" hidden="1">
      <c r="A67" s="125">
        <v>4221</v>
      </c>
      <c r="B67" s="120" t="s">
        <v>73</v>
      </c>
      <c r="C67" s="123">
        <f>SUM(D67:L67)</f>
        <v>2000</v>
      </c>
      <c r="D67" s="123"/>
      <c r="E67" s="123"/>
      <c r="F67" s="123">
        <v>2000</v>
      </c>
      <c r="G67" s="123"/>
      <c r="H67" s="123"/>
      <c r="I67" s="123"/>
      <c r="J67" s="123"/>
      <c r="K67" s="123"/>
      <c r="L67" s="123"/>
      <c r="M67" s="123"/>
      <c r="N67" s="95"/>
    </row>
    <row r="68" spans="1:14" ht="12.75" hidden="1">
      <c r="A68" s="125">
        <v>4226</v>
      </c>
      <c r="B68" s="120" t="s">
        <v>74</v>
      </c>
      <c r="C68" s="123">
        <f>SUM(D68:L68)</f>
        <v>123000</v>
      </c>
      <c r="D68" s="123">
        <v>50000</v>
      </c>
      <c r="E68" s="123"/>
      <c r="F68" s="123">
        <v>3000</v>
      </c>
      <c r="G68" s="123">
        <v>70000</v>
      </c>
      <c r="H68" s="123"/>
      <c r="I68" s="123"/>
      <c r="J68" s="123"/>
      <c r="K68" s="123"/>
      <c r="L68" s="123"/>
      <c r="M68" s="123"/>
      <c r="N68" s="95"/>
    </row>
    <row r="69" spans="1:14" ht="12.75">
      <c r="A69" s="68"/>
      <c r="B69" s="9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 ht="12.75">
      <c r="A70" s="168" t="s">
        <v>92</v>
      </c>
      <c r="B70" s="168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s="6" customFormat="1" ht="12.75" customHeight="1">
      <c r="A71" s="79" t="s">
        <v>91</v>
      </c>
      <c r="B71" s="71"/>
      <c r="C71" s="94"/>
      <c r="D71" s="94"/>
      <c r="E71" s="94"/>
      <c r="F71" s="94"/>
      <c r="G71" s="166" t="s">
        <v>76</v>
      </c>
      <c r="H71" s="166"/>
      <c r="I71" s="130"/>
      <c r="J71" s="130"/>
      <c r="K71" s="130"/>
      <c r="L71" s="94"/>
      <c r="M71" s="94"/>
      <c r="N71" s="94"/>
    </row>
    <row r="72" spans="1:14" s="6" customFormat="1" ht="12.75">
      <c r="A72" s="69"/>
      <c r="B72" s="71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1:14" s="6" customFormat="1" ht="12.75">
      <c r="A73" s="69"/>
      <c r="B73" s="71"/>
      <c r="L73" s="94"/>
      <c r="M73" s="94"/>
      <c r="N73" s="94"/>
    </row>
    <row r="74" spans="1:14" ht="12.75">
      <c r="A74" s="68"/>
      <c r="B74" s="9"/>
      <c r="C74" s="4"/>
      <c r="D74" s="4"/>
      <c r="E74" s="4"/>
      <c r="F74" s="4"/>
      <c r="G74" s="167" t="s">
        <v>77</v>
      </c>
      <c r="H74" s="167"/>
      <c r="I74" s="68"/>
      <c r="J74" s="68"/>
      <c r="K74" s="68"/>
      <c r="L74" s="95"/>
      <c r="M74" s="95"/>
      <c r="N74" s="95"/>
    </row>
    <row r="75" spans="1:14" ht="12.75">
      <c r="A75" s="68"/>
      <c r="B75" s="9"/>
      <c r="C75" s="4"/>
      <c r="D75" s="4"/>
      <c r="E75" s="4"/>
      <c r="F75" s="4"/>
      <c r="G75" s="4"/>
      <c r="H75" s="4"/>
      <c r="I75" s="4"/>
      <c r="J75" s="4"/>
      <c r="K75" s="4"/>
      <c r="L75" s="95"/>
      <c r="M75" s="95"/>
      <c r="N75" s="95"/>
    </row>
    <row r="76" spans="1:14" ht="12.75">
      <c r="A76" s="68"/>
      <c r="B76" s="9"/>
      <c r="C76" s="4"/>
      <c r="D76" s="4"/>
      <c r="E76" s="4"/>
      <c r="F76" s="4"/>
      <c r="G76" s="4"/>
      <c r="H76" s="4"/>
      <c r="I76" s="4"/>
      <c r="J76" s="4"/>
      <c r="K76" s="4"/>
      <c r="L76" s="95"/>
      <c r="M76" s="95"/>
      <c r="N76" s="95"/>
    </row>
    <row r="77" spans="1:14" s="6" customFormat="1" ht="12.75">
      <c r="A77" s="69"/>
      <c r="B77" s="71"/>
      <c r="L77" s="94"/>
      <c r="M77" s="94"/>
      <c r="N77" s="94"/>
    </row>
    <row r="78" spans="1:14" ht="12.75">
      <c r="A78" s="68"/>
      <c r="B78" s="9"/>
      <c r="C78" s="4"/>
      <c r="D78" s="4"/>
      <c r="E78" s="4"/>
      <c r="F78" s="4"/>
      <c r="G78" s="4"/>
      <c r="H78" s="4"/>
      <c r="I78" s="4"/>
      <c r="J78" s="4"/>
      <c r="K78" s="4"/>
      <c r="L78" s="95"/>
      <c r="M78" s="95"/>
      <c r="N78" s="95"/>
    </row>
    <row r="79" spans="1:14" ht="12.75">
      <c r="A79" s="68"/>
      <c r="B79" s="9"/>
      <c r="C79" s="4"/>
      <c r="D79" s="4"/>
      <c r="E79" s="4"/>
      <c r="F79" s="4"/>
      <c r="G79" s="4"/>
      <c r="H79" s="4"/>
      <c r="I79" s="4"/>
      <c r="J79" s="4"/>
      <c r="K79" s="4"/>
      <c r="L79" s="95"/>
      <c r="M79" s="95"/>
      <c r="N79" s="95"/>
    </row>
    <row r="80" spans="1:14" ht="12.75">
      <c r="A80" s="68"/>
      <c r="B80" s="9"/>
      <c r="C80" s="4"/>
      <c r="D80" s="4"/>
      <c r="E80" s="4"/>
      <c r="F80" s="4"/>
      <c r="G80" s="4"/>
      <c r="H80" s="4"/>
      <c r="I80" s="4"/>
      <c r="J80" s="4"/>
      <c r="K80" s="4"/>
      <c r="L80" s="95"/>
      <c r="M80" s="95"/>
      <c r="N80" s="95"/>
    </row>
    <row r="81" spans="1:14" ht="12.75">
      <c r="A81" s="68"/>
      <c r="B81" s="9"/>
      <c r="C81" s="4"/>
      <c r="D81" s="4"/>
      <c r="E81" s="4"/>
      <c r="F81" s="4"/>
      <c r="G81" s="4"/>
      <c r="H81" s="4"/>
      <c r="I81" s="4"/>
      <c r="J81" s="4"/>
      <c r="K81" s="4"/>
      <c r="L81" s="95"/>
      <c r="M81" s="95"/>
      <c r="N81" s="95"/>
    </row>
    <row r="82" spans="1:14" s="6" customFormat="1" ht="12.75">
      <c r="A82" s="69"/>
      <c r="B82" s="71"/>
      <c r="L82" s="94"/>
      <c r="M82" s="94"/>
      <c r="N82" s="94"/>
    </row>
    <row r="83" spans="1:14" ht="12.75">
      <c r="A83" s="68"/>
      <c r="B83" s="9"/>
      <c r="C83" s="4"/>
      <c r="D83" s="4"/>
      <c r="E83" s="4"/>
      <c r="F83" s="4"/>
      <c r="G83" s="4"/>
      <c r="H83" s="4"/>
      <c r="I83" s="4"/>
      <c r="J83" s="4"/>
      <c r="K83" s="4"/>
      <c r="L83" s="95"/>
      <c r="M83" s="95"/>
      <c r="N83" s="95"/>
    </row>
    <row r="84" spans="1:14" ht="12.75">
      <c r="A84" s="69"/>
      <c r="B84" s="9"/>
      <c r="C84" s="4"/>
      <c r="D84" s="4"/>
      <c r="E84" s="4"/>
      <c r="F84" s="4"/>
      <c r="G84" s="4"/>
      <c r="H84" s="4"/>
      <c r="I84" s="4"/>
      <c r="J84" s="4"/>
      <c r="K84" s="4"/>
      <c r="L84" s="95"/>
      <c r="M84" s="95"/>
      <c r="N84" s="95"/>
    </row>
    <row r="85" spans="1:14" s="6" customFormat="1" ht="12.75" customHeight="1">
      <c r="A85" s="79"/>
      <c r="B85" s="71"/>
      <c r="L85" s="94"/>
      <c r="M85" s="94"/>
      <c r="N85" s="94"/>
    </row>
    <row r="86" spans="1:14" s="6" customFormat="1" ht="12.75">
      <c r="A86" s="69"/>
      <c r="B86" s="71"/>
      <c r="L86" s="94"/>
      <c r="M86" s="94"/>
      <c r="N86" s="94"/>
    </row>
    <row r="87" spans="1:14" s="6" customFormat="1" ht="12.75">
      <c r="A87" s="69"/>
      <c r="B87" s="71"/>
      <c r="L87" s="94"/>
      <c r="M87" s="94"/>
      <c r="N87" s="94"/>
    </row>
    <row r="88" spans="1:14" ht="12.75">
      <c r="A88" s="68"/>
      <c r="B88" s="9"/>
      <c r="C88" s="4"/>
      <c r="D88" s="4"/>
      <c r="E88" s="4"/>
      <c r="F88" s="4"/>
      <c r="G88" s="4"/>
      <c r="H88" s="4"/>
      <c r="I88" s="4"/>
      <c r="J88" s="4"/>
      <c r="K88" s="4"/>
      <c r="L88" s="95"/>
      <c r="M88" s="95"/>
      <c r="N88" s="95"/>
    </row>
    <row r="89" spans="1:14" ht="12.75">
      <c r="A89" s="68"/>
      <c r="B89" s="9"/>
      <c r="C89" s="4"/>
      <c r="D89" s="4"/>
      <c r="E89" s="4"/>
      <c r="F89" s="4"/>
      <c r="G89" s="4"/>
      <c r="H89" s="4"/>
      <c r="I89" s="4"/>
      <c r="J89" s="4"/>
      <c r="K89" s="4"/>
      <c r="L89" s="95"/>
      <c r="M89" s="95"/>
      <c r="N89" s="95"/>
    </row>
    <row r="90" spans="1:14" ht="12.75">
      <c r="A90" s="68"/>
      <c r="B90" s="9"/>
      <c r="C90" s="4"/>
      <c r="D90" s="4"/>
      <c r="E90" s="4"/>
      <c r="F90" s="4"/>
      <c r="G90" s="4"/>
      <c r="H90" s="4"/>
      <c r="I90" s="4"/>
      <c r="J90" s="4"/>
      <c r="K90" s="4"/>
      <c r="L90" s="95"/>
      <c r="M90" s="95"/>
      <c r="N90" s="95"/>
    </row>
    <row r="91" spans="1:14" s="6" customFormat="1" ht="12.75">
      <c r="A91" s="69"/>
      <c r="B91" s="71"/>
      <c r="L91" s="94"/>
      <c r="M91" s="94"/>
      <c r="N91" s="94"/>
    </row>
    <row r="92" spans="1:14" ht="12.75">
      <c r="A92" s="68"/>
      <c r="B92" s="9"/>
      <c r="C92" s="4"/>
      <c r="D92" s="4"/>
      <c r="E92" s="4"/>
      <c r="F92" s="4"/>
      <c r="G92" s="4"/>
      <c r="H92" s="4"/>
      <c r="I92" s="4"/>
      <c r="J92" s="4"/>
      <c r="K92" s="4"/>
      <c r="L92" s="95"/>
      <c r="M92" s="95"/>
      <c r="N92" s="95"/>
    </row>
    <row r="93" spans="1:14" ht="12.75">
      <c r="A93" s="68"/>
      <c r="B93" s="9"/>
      <c r="C93" s="4"/>
      <c r="D93" s="4"/>
      <c r="E93" s="4"/>
      <c r="F93" s="4"/>
      <c r="G93" s="4"/>
      <c r="H93" s="4"/>
      <c r="I93" s="4"/>
      <c r="J93" s="4"/>
      <c r="K93" s="4"/>
      <c r="L93" s="95"/>
      <c r="M93" s="95"/>
      <c r="N93" s="95"/>
    </row>
    <row r="94" spans="1:14" ht="12.75">
      <c r="A94" s="68"/>
      <c r="B94" s="9"/>
      <c r="C94" s="4"/>
      <c r="D94" s="4"/>
      <c r="E94" s="4"/>
      <c r="F94" s="4"/>
      <c r="G94" s="4"/>
      <c r="H94" s="4"/>
      <c r="I94" s="4"/>
      <c r="J94" s="4"/>
      <c r="K94" s="4"/>
      <c r="L94" s="95"/>
      <c r="M94" s="95"/>
      <c r="N94" s="95"/>
    </row>
    <row r="95" spans="1:14" ht="12.75">
      <c r="A95" s="68"/>
      <c r="B95" s="9"/>
      <c r="C95" s="4"/>
      <c r="D95" s="4"/>
      <c r="E95" s="4"/>
      <c r="F95" s="4"/>
      <c r="G95" s="4"/>
      <c r="H95" s="4"/>
      <c r="I95" s="4"/>
      <c r="J95" s="4"/>
      <c r="K95" s="4"/>
      <c r="L95" s="95"/>
      <c r="M95" s="95"/>
      <c r="N95" s="95"/>
    </row>
    <row r="96" spans="1:14" s="6" customFormat="1" ht="12.75">
      <c r="A96" s="69"/>
      <c r="B96" s="71"/>
      <c r="L96" s="94"/>
      <c r="M96" s="94"/>
      <c r="N96" s="94"/>
    </row>
    <row r="97" spans="1:13" ht="12.75">
      <c r="A97" s="68"/>
      <c r="B97" s="9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69"/>
      <c r="B98" s="9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2" s="6" customFormat="1" ht="12.75" customHeight="1">
      <c r="A99" s="79"/>
      <c r="B99" s="71"/>
    </row>
    <row r="100" spans="1:2" s="6" customFormat="1" ht="12.75">
      <c r="A100" s="69"/>
      <c r="B100" s="71"/>
    </row>
    <row r="101" spans="1:2" s="6" customFormat="1" ht="12.75">
      <c r="A101" s="69"/>
      <c r="B101" s="71"/>
    </row>
    <row r="102" spans="1:13" ht="12.75">
      <c r="A102" s="68"/>
      <c r="B102" s="9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68"/>
      <c r="B103" s="9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68"/>
      <c r="B104" s="9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2" s="6" customFormat="1" ht="12.75">
      <c r="A105" s="69"/>
      <c r="B105" s="71"/>
    </row>
    <row r="106" spans="1:13" ht="12.75">
      <c r="A106" s="68"/>
      <c r="B106" s="9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68"/>
      <c r="B107" s="9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68"/>
      <c r="B108" s="9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68"/>
      <c r="B109" s="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2" s="6" customFormat="1" ht="12.75">
      <c r="A110" s="69"/>
      <c r="B110" s="71"/>
    </row>
    <row r="111" spans="1:13" ht="12.75">
      <c r="A111" s="68"/>
      <c r="B111" s="9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69"/>
      <c r="B112" s="9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2" s="6" customFormat="1" ht="12.75">
      <c r="A113" s="79"/>
      <c r="B113" s="71"/>
    </row>
    <row r="114" spans="1:2" s="6" customFormat="1" ht="12.75">
      <c r="A114" s="69"/>
      <c r="B114" s="71"/>
    </row>
    <row r="115" spans="1:2" s="6" customFormat="1" ht="12.75">
      <c r="A115" s="69"/>
      <c r="B115" s="71"/>
    </row>
    <row r="116" spans="1:13" ht="12.75">
      <c r="A116" s="68"/>
      <c r="B116" s="9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68"/>
      <c r="B117" s="9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68"/>
      <c r="B118" s="9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2" s="6" customFormat="1" ht="12.75">
      <c r="A119" s="69"/>
      <c r="B119" s="71"/>
    </row>
    <row r="120" spans="1:13" ht="12.75">
      <c r="A120" s="68"/>
      <c r="B120" s="9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68"/>
      <c r="B121" s="9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68"/>
      <c r="B122" s="9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68"/>
      <c r="B123" s="9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2" s="6" customFormat="1" ht="12.75">
      <c r="A124" s="69"/>
      <c r="B124" s="71"/>
    </row>
    <row r="125" spans="1:13" ht="12.75">
      <c r="A125" s="68"/>
      <c r="B125" s="9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2" s="6" customFormat="1" ht="12.75">
      <c r="A126" s="69"/>
      <c r="B126" s="71"/>
    </row>
    <row r="127" spans="1:2" s="6" customFormat="1" ht="12.75">
      <c r="A127" s="69"/>
      <c r="B127" s="71"/>
    </row>
    <row r="128" spans="1:13" ht="12.75">
      <c r="A128" s="68"/>
      <c r="B128" s="9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68"/>
      <c r="B129" s="9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69"/>
      <c r="B130" s="9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2" s="6" customFormat="1" ht="12.75" customHeight="1">
      <c r="A131" s="79"/>
      <c r="B131" s="71"/>
    </row>
    <row r="132" spans="1:2" s="6" customFormat="1" ht="12.75">
      <c r="A132" s="69"/>
      <c r="B132" s="71"/>
    </row>
    <row r="133" spans="1:2" s="6" customFormat="1" ht="12.75">
      <c r="A133" s="69"/>
      <c r="B133" s="71"/>
    </row>
    <row r="134" spans="1:13" ht="12.75">
      <c r="A134" s="68"/>
      <c r="B134" s="9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68"/>
      <c r="B135" s="9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68"/>
      <c r="B136" s="9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2" s="6" customFormat="1" ht="12.75">
      <c r="A137" s="69"/>
      <c r="B137" s="71"/>
    </row>
    <row r="138" spans="1:13" ht="12.75">
      <c r="A138" s="68"/>
      <c r="B138" s="9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68"/>
      <c r="B139" s="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68"/>
      <c r="B140" s="9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68"/>
      <c r="B141" s="9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2" s="6" customFormat="1" ht="12.75">
      <c r="A142" s="69"/>
      <c r="B142" s="71"/>
    </row>
    <row r="143" spans="1:13" ht="12.75">
      <c r="A143" s="68"/>
      <c r="B143" s="9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2" s="6" customFormat="1" ht="12.75">
      <c r="A144" s="69"/>
      <c r="B144" s="71"/>
    </row>
    <row r="145" spans="1:13" ht="12.75">
      <c r="A145" s="68"/>
      <c r="B145" s="9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2" s="6" customFormat="1" ht="12.75">
      <c r="A146" s="69"/>
      <c r="B146" s="71"/>
    </row>
    <row r="147" spans="1:2" s="6" customFormat="1" ht="12.75">
      <c r="A147" s="69"/>
      <c r="B147" s="71"/>
    </row>
    <row r="148" spans="1:13" ht="12.75" customHeight="1">
      <c r="A148" s="68"/>
      <c r="B148" s="9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68"/>
      <c r="B149" s="9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69"/>
      <c r="B150" s="9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2" s="6" customFormat="1" ht="12.75">
      <c r="A151" s="79"/>
      <c r="B151" s="71"/>
    </row>
    <row r="152" spans="1:2" s="6" customFormat="1" ht="12.75">
      <c r="A152" s="69"/>
      <c r="B152" s="71"/>
    </row>
    <row r="153" spans="1:2" s="6" customFormat="1" ht="12.75">
      <c r="A153" s="69"/>
      <c r="B153" s="71"/>
    </row>
    <row r="154" spans="1:13" ht="12.75">
      <c r="A154" s="68"/>
      <c r="B154" s="9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68"/>
      <c r="B155" s="9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68"/>
      <c r="B156" s="9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2" s="6" customFormat="1" ht="12.75">
      <c r="A157" s="69"/>
      <c r="B157" s="71"/>
    </row>
    <row r="158" spans="1:13" ht="12.75">
      <c r="A158" s="68"/>
      <c r="B158" s="9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68"/>
      <c r="B159" s="9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68"/>
      <c r="B160" s="9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68"/>
      <c r="B161" s="9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2" s="6" customFormat="1" ht="12.75">
      <c r="A162" s="69"/>
      <c r="B162" s="71"/>
    </row>
    <row r="163" spans="1:13" ht="12.75">
      <c r="A163" s="68"/>
      <c r="B163" s="9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2" s="6" customFormat="1" ht="12.75">
      <c r="A164" s="69"/>
      <c r="B164" s="71"/>
    </row>
    <row r="165" spans="1:2" s="6" customFormat="1" ht="12.75">
      <c r="A165" s="69"/>
      <c r="B165" s="71"/>
    </row>
    <row r="166" spans="1:13" ht="12.75">
      <c r="A166" s="68"/>
      <c r="B166" s="9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2" s="6" customFormat="1" ht="12.75">
      <c r="A167" s="69"/>
      <c r="B167" s="71"/>
    </row>
    <row r="168" spans="1:13" ht="12.75">
      <c r="A168" s="68"/>
      <c r="B168" s="9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68"/>
      <c r="B169" s="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69"/>
      <c r="B170" s="9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69"/>
      <c r="B171" s="9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69"/>
      <c r="B172" s="9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69"/>
      <c r="B173" s="9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69"/>
      <c r="B174" s="9" t="s">
        <v>33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69"/>
      <c r="B175" s="9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69"/>
      <c r="B176" s="9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69"/>
      <c r="B177" s="9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69"/>
      <c r="B178" s="9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69"/>
      <c r="B179" s="9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69"/>
      <c r="B180" s="9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69"/>
      <c r="B181" s="9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69"/>
      <c r="B182" s="9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69"/>
      <c r="B183" s="9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69"/>
      <c r="B184" s="9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69"/>
      <c r="B185" s="9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69"/>
      <c r="B186" s="9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69"/>
      <c r="B187" s="9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69"/>
      <c r="B188" s="9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69"/>
      <c r="B189" s="9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69"/>
      <c r="B190" s="9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69"/>
      <c r="B191" s="9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69"/>
      <c r="B192" s="9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69"/>
      <c r="B193" s="9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69"/>
      <c r="B194" s="9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69"/>
      <c r="B195" s="9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69"/>
      <c r="B196" s="9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69"/>
      <c r="B197" s="9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69"/>
      <c r="B198" s="9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69"/>
      <c r="B199" s="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69"/>
      <c r="B200" s="9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69"/>
      <c r="B201" s="9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69"/>
      <c r="B202" s="9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69"/>
      <c r="B203" s="9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69"/>
      <c r="B204" s="9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69"/>
      <c r="B205" s="9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69"/>
      <c r="B206" s="9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69"/>
      <c r="B207" s="9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69"/>
      <c r="B208" s="9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69"/>
      <c r="B209" s="9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69"/>
      <c r="B210" s="9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69"/>
      <c r="B211" s="9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69"/>
      <c r="B212" s="9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69"/>
      <c r="B213" s="9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69"/>
      <c r="B214" s="9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69"/>
      <c r="B215" s="9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69"/>
      <c r="B216" s="9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69"/>
      <c r="B217" s="9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69"/>
      <c r="B218" s="9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69"/>
      <c r="B219" s="9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69"/>
      <c r="B220" s="9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69"/>
      <c r="B221" s="9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69"/>
      <c r="B222" s="9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69"/>
      <c r="B223" s="9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69"/>
      <c r="B224" s="9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69"/>
      <c r="B225" s="9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69"/>
      <c r="B226" s="9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69"/>
      <c r="B227" s="9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69"/>
      <c r="B228" s="9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69"/>
      <c r="B229" s="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69"/>
      <c r="B230" s="9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69"/>
      <c r="B231" s="9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69"/>
      <c r="B232" s="9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69"/>
      <c r="B233" s="9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69"/>
      <c r="B234" s="9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69"/>
      <c r="B235" s="9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69"/>
      <c r="B236" s="9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69"/>
      <c r="B237" s="9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69"/>
      <c r="B238" s="9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69"/>
      <c r="B239" s="9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69"/>
      <c r="B240" s="9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69"/>
      <c r="B241" s="9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69"/>
      <c r="B242" s="9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69"/>
      <c r="B243" s="9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69"/>
      <c r="B244" s="9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69"/>
      <c r="B245" s="9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69"/>
      <c r="B246" s="9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69"/>
      <c r="B247" s="9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69"/>
      <c r="B248" s="9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69"/>
      <c r="B249" s="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69"/>
      <c r="B250" s="9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69"/>
      <c r="B251" s="9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69"/>
      <c r="B252" s="9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69"/>
      <c r="B253" s="9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69"/>
      <c r="B254" s="9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69"/>
      <c r="B255" s="9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69"/>
      <c r="B256" s="9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69"/>
      <c r="B257" s="9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69"/>
      <c r="B258" s="9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69"/>
      <c r="B259" s="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69"/>
      <c r="B260" s="9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69"/>
      <c r="B261" s="9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69"/>
      <c r="B262" s="9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69"/>
      <c r="B263" s="9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69"/>
      <c r="B264" s="9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69"/>
      <c r="B265" s="9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69"/>
      <c r="B266" s="9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69"/>
      <c r="B267" s="9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69"/>
      <c r="B268" s="9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69"/>
      <c r="B269" s="9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69"/>
      <c r="B270" s="9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69"/>
      <c r="B271" s="9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69"/>
      <c r="B272" s="9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69"/>
      <c r="B273" s="9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69"/>
      <c r="B274" s="9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69"/>
      <c r="B275" s="9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69"/>
      <c r="B276" s="9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69"/>
      <c r="B277" s="9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69"/>
      <c r="B278" s="9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69"/>
      <c r="B279" s="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69"/>
      <c r="B280" s="9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69"/>
      <c r="B281" s="9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69"/>
      <c r="B282" s="9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69"/>
      <c r="B283" s="9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69"/>
      <c r="B284" s="9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69"/>
      <c r="B285" s="9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69"/>
      <c r="B286" s="9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69"/>
      <c r="B287" s="9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69"/>
      <c r="B288" s="9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69"/>
      <c r="B289" s="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69"/>
      <c r="B290" s="9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69"/>
      <c r="B291" s="9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69"/>
      <c r="B292" s="9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69"/>
      <c r="B293" s="9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69"/>
      <c r="B294" s="9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69"/>
      <c r="B295" s="9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69"/>
      <c r="B296" s="9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69"/>
      <c r="B297" s="9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69"/>
      <c r="B298" s="9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69"/>
      <c r="B299" s="9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69"/>
      <c r="B300" s="9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69"/>
      <c r="B301" s="9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69"/>
      <c r="B302" s="9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69"/>
      <c r="B303" s="9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69"/>
      <c r="B304" s="9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69"/>
      <c r="B305" s="9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69"/>
      <c r="B306" s="9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69"/>
      <c r="B307" s="9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69"/>
      <c r="B308" s="9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69"/>
      <c r="B309" s="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69"/>
      <c r="B310" s="9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69"/>
      <c r="B311" s="9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69"/>
      <c r="B312" s="9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69"/>
      <c r="B313" s="9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69"/>
      <c r="B314" s="9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69"/>
      <c r="B315" s="9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69"/>
      <c r="B316" s="9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69"/>
      <c r="B317" s="9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69"/>
      <c r="B318" s="9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69"/>
      <c r="B319" s="9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69"/>
      <c r="B320" s="9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69"/>
      <c r="B321" s="9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69"/>
      <c r="B322" s="9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69"/>
      <c r="B323" s="9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69"/>
      <c r="B324" s="9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69"/>
      <c r="B325" s="9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69"/>
      <c r="B326" s="9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69"/>
      <c r="B327" s="9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69"/>
      <c r="B328" s="9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69"/>
      <c r="B329" s="9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69"/>
      <c r="B330" s="9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69"/>
      <c r="B331" s="9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69"/>
      <c r="B332" s="9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69"/>
      <c r="B333" s="9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69"/>
      <c r="B334" s="9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69"/>
      <c r="B335" s="9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69"/>
      <c r="B336" s="9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69"/>
      <c r="B337" s="9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69"/>
      <c r="B338" s="9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69"/>
      <c r="B339" s="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69"/>
      <c r="B340" s="9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69"/>
      <c r="B341" s="9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69"/>
      <c r="B342" s="9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69"/>
      <c r="B343" s="9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69"/>
      <c r="B344" s="9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69"/>
      <c r="B345" s="9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69"/>
      <c r="B346" s="9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69"/>
      <c r="B347" s="9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69"/>
      <c r="B348" s="9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69"/>
      <c r="B349" s="9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69"/>
      <c r="B350" s="9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69"/>
      <c r="B351" s="9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69"/>
      <c r="B352" s="9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69"/>
      <c r="B353" s="9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69"/>
      <c r="B354" s="9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69"/>
      <c r="B355" s="9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69"/>
      <c r="B356" s="9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69"/>
      <c r="B357" s="9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69"/>
      <c r="B358" s="9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69"/>
      <c r="B359" s="9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69"/>
      <c r="B360" s="9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69"/>
      <c r="B361" s="9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69"/>
      <c r="B362" s="9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69"/>
      <c r="B363" s="9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69"/>
      <c r="B364" s="9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69"/>
      <c r="B365" s="9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69"/>
      <c r="B366" s="9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69"/>
      <c r="B367" s="9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69"/>
      <c r="B368" s="9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69"/>
      <c r="B369" s="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69"/>
      <c r="B370" s="9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69"/>
      <c r="B371" s="9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69"/>
      <c r="B372" s="9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69"/>
      <c r="B373" s="9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69"/>
      <c r="B374" s="9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69"/>
      <c r="B375" s="9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69"/>
      <c r="B376" s="9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69"/>
      <c r="B377" s="9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69"/>
      <c r="B378" s="9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69"/>
      <c r="B379" s="9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69"/>
      <c r="B380" s="9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69"/>
      <c r="B381" s="9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69"/>
      <c r="B382" s="9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69"/>
      <c r="B383" s="9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69"/>
      <c r="B384" s="9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69"/>
      <c r="B385" s="9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69"/>
      <c r="B386" s="9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69"/>
      <c r="B387" s="9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69"/>
      <c r="B388" s="9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69"/>
      <c r="B389" s="9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69"/>
      <c r="B390" s="9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69"/>
      <c r="B391" s="9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69"/>
      <c r="B392" s="9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69"/>
      <c r="B393" s="9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69"/>
      <c r="B394" s="9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69"/>
      <c r="B395" s="9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69"/>
      <c r="B396" s="9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69"/>
      <c r="B397" s="9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69"/>
      <c r="B398" s="9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69"/>
      <c r="B399" s="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69"/>
      <c r="B400" s="9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69"/>
      <c r="B401" s="9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69"/>
      <c r="B402" s="9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69"/>
      <c r="B403" s="9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69"/>
      <c r="B404" s="9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69"/>
      <c r="B405" s="9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69"/>
      <c r="B406" s="9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69"/>
      <c r="B407" s="9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69"/>
      <c r="B408" s="9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69"/>
      <c r="B409" s="9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69"/>
      <c r="B410" s="9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69"/>
      <c r="B411" s="9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69"/>
      <c r="B412" s="9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69"/>
      <c r="B413" s="9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69"/>
      <c r="B414" s="9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69"/>
      <c r="B415" s="9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69"/>
      <c r="B416" s="9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69"/>
      <c r="B417" s="9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69"/>
      <c r="B418" s="9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69"/>
      <c r="B419" s="9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69"/>
      <c r="B420" s="9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69"/>
      <c r="B421" s="9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69"/>
      <c r="B422" s="9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69"/>
      <c r="B423" s="9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69"/>
      <c r="B424" s="9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69"/>
      <c r="B425" s="9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69"/>
      <c r="B426" s="9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69"/>
      <c r="B427" s="9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69"/>
      <c r="B428" s="9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69"/>
      <c r="B429" s="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69"/>
      <c r="B430" s="9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69"/>
      <c r="B431" s="9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69"/>
      <c r="B432" s="9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69"/>
      <c r="B433" s="9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69"/>
      <c r="B434" s="9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69"/>
      <c r="B435" s="9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69"/>
      <c r="B436" s="9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69"/>
      <c r="B437" s="9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69"/>
      <c r="B438" s="9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69"/>
      <c r="B439" s="9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69"/>
      <c r="B440" s="9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69"/>
      <c r="B441" s="9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69"/>
      <c r="B442" s="9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69"/>
      <c r="B443" s="9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69"/>
      <c r="B444" s="9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69"/>
      <c r="B445" s="9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69"/>
      <c r="B446" s="9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69"/>
      <c r="B447" s="9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69"/>
      <c r="B448" s="9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69"/>
      <c r="B449" s="9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69"/>
      <c r="B450" s="9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69"/>
      <c r="B451" s="9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69"/>
      <c r="B452" s="9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69"/>
      <c r="B453" s="9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69"/>
      <c r="B454" s="9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69"/>
      <c r="B455" s="9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69"/>
      <c r="B456" s="9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</sheetData>
  <sheetProtection/>
  <mergeCells count="10">
    <mergeCell ref="G71:H71"/>
    <mergeCell ref="G74:H74"/>
    <mergeCell ref="A70:B70"/>
    <mergeCell ref="A45:B45"/>
    <mergeCell ref="A63:B63"/>
    <mergeCell ref="A1:M1"/>
    <mergeCell ref="A4:B4"/>
    <mergeCell ref="A6:B6"/>
    <mergeCell ref="A7:B7"/>
    <mergeCell ref="A3:M3"/>
  </mergeCells>
  <printOptions horizontalCentered="1"/>
  <pageMargins left="0" right="0" top="0.4330708661417323" bottom="0.3937007874015748" header="0.31496062992125984" footer="0.1968503937007874"/>
  <pageSetup firstPageNumber="3" useFirstPageNumber="1" horizontalDpi="600" verticalDpi="6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2018-09-20T10:19:23Z</cp:lastPrinted>
  <dcterms:created xsi:type="dcterms:W3CDTF">2013-09-11T11:00:21Z</dcterms:created>
  <dcterms:modified xsi:type="dcterms:W3CDTF">2018-12-27T09:17:50Z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