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95" windowWidth="20730" windowHeight="885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64" i="1" l="1"/>
  <c r="E66" i="1"/>
  <c r="E40" i="1"/>
  <c r="E43" i="1"/>
  <c r="E30" i="1"/>
  <c r="E31" i="1"/>
  <c r="E22" i="1"/>
  <c r="E25" i="1"/>
  <c r="E23" i="1"/>
  <c r="E18" i="1"/>
  <c r="E19" i="1"/>
  <c r="G26" i="1" l="1"/>
  <c r="F26" i="1"/>
  <c r="F29" i="1"/>
  <c r="F48" i="1" l="1"/>
  <c r="F17" i="1"/>
  <c r="G40" i="1"/>
  <c r="F43" i="1"/>
  <c r="F42" i="1"/>
  <c r="F40" i="1" s="1"/>
  <c r="F65" i="1"/>
  <c r="G64" i="1"/>
  <c r="G48" i="1"/>
  <c r="F51" i="1"/>
  <c r="G37" i="1"/>
  <c r="F39" i="1"/>
  <c r="G22" i="1"/>
  <c r="F25" i="1"/>
  <c r="G11" i="1"/>
  <c r="F12" i="1"/>
  <c r="F63" i="1" l="1"/>
  <c r="F41" i="1" l="1"/>
  <c r="F14" i="1"/>
  <c r="G9" i="1"/>
  <c r="G32" i="1" l="1"/>
  <c r="F35" i="1"/>
  <c r="F36" i="1"/>
  <c r="F34" i="1"/>
  <c r="F33" i="1"/>
  <c r="F32" i="1" l="1"/>
  <c r="F62" i="1"/>
  <c r="G62" i="1"/>
  <c r="F24" i="1"/>
  <c r="G6" i="1"/>
  <c r="F8" i="1" l="1"/>
  <c r="F7" i="1"/>
  <c r="F6" i="1" l="1"/>
  <c r="F66" i="1"/>
  <c r="F64" i="1" s="1"/>
  <c r="F50" i="1" l="1"/>
  <c r="F10" i="1"/>
  <c r="F9" i="1" l="1"/>
  <c r="G58" i="1"/>
  <c r="F58" i="1"/>
  <c r="F49" i="1"/>
  <c r="G60" i="1"/>
  <c r="G54" i="1"/>
  <c r="F55" i="1"/>
  <c r="F56" i="1"/>
  <c r="G52" i="1"/>
  <c r="F47" i="1"/>
  <c r="F46" i="1" s="1"/>
  <c r="G46" i="1"/>
  <c r="F45" i="1"/>
  <c r="F44" i="1" s="1"/>
  <c r="G44" i="1"/>
  <c r="G30" i="1"/>
  <c r="G20" i="1"/>
  <c r="F21" i="1"/>
  <c r="F20" i="1" s="1"/>
  <c r="G18" i="1"/>
  <c r="F19" i="1"/>
  <c r="F18" i="1" l="1"/>
  <c r="F54" i="1"/>
  <c r="E3" i="2" l="1"/>
  <c r="D3" i="2" s="1"/>
  <c r="E2" i="2"/>
  <c r="D2" i="2" s="1"/>
  <c r="D1" i="2" l="1"/>
  <c r="F61" i="1"/>
  <c r="F60" i="1" s="1"/>
  <c r="F53" i="1"/>
  <c r="F52" i="1" s="1"/>
  <c r="F38" i="1"/>
  <c r="F37" i="1"/>
  <c r="F31" i="1"/>
  <c r="F30" i="1" s="1"/>
  <c r="F28" i="1"/>
  <c r="F27" i="1"/>
  <c r="F23" i="1"/>
  <c r="F22" i="1" s="1"/>
  <c r="F13" i="1"/>
  <c r="F16" i="1"/>
  <c r="F15" i="1"/>
  <c r="F11" i="1" l="1"/>
</calcChain>
</file>

<file path=xl/sharedStrings.xml><?xml version="1.0" encoding="utf-8"?>
<sst xmlns="http://schemas.openxmlformats.org/spreadsheetml/2006/main" count="349" uniqueCount="151">
  <si>
    <t>Konto</t>
  </si>
  <si>
    <t>Postupak i način nabave</t>
  </si>
  <si>
    <t>uredski materijal i ostali materijalni rashodi</t>
  </si>
  <si>
    <t>usluge telefona, pošte i prijevoza</t>
  </si>
  <si>
    <t>usluge tekućeg i investicijskog održavanja</t>
  </si>
  <si>
    <t>usluge promidžbe i informiranja</t>
  </si>
  <si>
    <t>zakupnine i najamnine</t>
  </si>
  <si>
    <t>najam prostora POU Kutina</t>
  </si>
  <si>
    <t>najam prostora OŠ Vladimira Vidrića Kutina</t>
  </si>
  <si>
    <t>intelektualne i osobne usluge</t>
  </si>
  <si>
    <t>reprezentacija</t>
  </si>
  <si>
    <t>ostali nespomenuti rashodi poslovanja</t>
  </si>
  <si>
    <t>2.</t>
  </si>
  <si>
    <t>3.</t>
  </si>
  <si>
    <t>4.</t>
  </si>
  <si>
    <t>5.</t>
  </si>
  <si>
    <t>6.</t>
  </si>
  <si>
    <t>7.</t>
  </si>
  <si>
    <t>8.</t>
  </si>
  <si>
    <t>10.</t>
  </si>
  <si>
    <t>11.</t>
  </si>
  <si>
    <t>1.1.</t>
  </si>
  <si>
    <t>2.1.</t>
  </si>
  <si>
    <t>3.1.</t>
  </si>
  <si>
    <t>4.1.</t>
  </si>
  <si>
    <t>5.1.</t>
  </si>
  <si>
    <t>5.2.</t>
  </si>
  <si>
    <t>7.1.</t>
  </si>
  <si>
    <t>10.1.</t>
  </si>
  <si>
    <t>bagatelna nabava</t>
  </si>
  <si>
    <t>11.1.</t>
  </si>
  <si>
    <t>boja za printer</t>
  </si>
  <si>
    <t>registratori</t>
  </si>
  <si>
    <t>papir</t>
  </si>
  <si>
    <t>koverte</t>
  </si>
  <si>
    <t>Red. br.</t>
  </si>
  <si>
    <t>Predmet nabave</t>
  </si>
  <si>
    <t>Evidencijski broj nabave</t>
  </si>
  <si>
    <t>Planirano trajanje ugovora/okvirnog sporazuma</t>
  </si>
  <si>
    <t>Planirani početak postupka</t>
  </si>
  <si>
    <t>-</t>
  </si>
  <si>
    <t>9.</t>
  </si>
  <si>
    <t>9.1.</t>
  </si>
  <si>
    <t>članarine</t>
  </si>
  <si>
    <r>
      <rPr>
        <u/>
        <sz val="11"/>
        <color theme="1"/>
        <rFont val="Calibri"/>
        <family val="2"/>
        <charset val="238"/>
        <scheme val="minor"/>
      </rPr>
      <t>arhivski materijal:</t>
    </r>
    <r>
      <rPr>
        <sz val="11"/>
        <color theme="1"/>
        <rFont val="Calibri"/>
        <family val="2"/>
        <charset val="238"/>
        <scheme val="minor"/>
      </rPr>
      <t xml:space="preserve"> pedagoška dokumentacija (dnevnici, dnevnici rada, imenici, priručni imenici, rasporedi sati i ostalo)</t>
    </r>
  </si>
  <si>
    <r>
      <t>materijal i sredstva za čišćenje i održavanje</t>
    </r>
    <r>
      <rPr>
        <sz val="11"/>
        <color theme="1"/>
        <rFont val="Calibri"/>
        <family val="2"/>
        <charset val="238"/>
        <scheme val="minor"/>
      </rPr>
      <t xml:space="preserve">:                 deterđent za pranje posuđa,  sredstva za pranje wc-a, sredstva za pranje podova, sredstva za pranje drvenih površina, sredstva za pranje stakla, spužvice za pranje, krpe za pod, višenamjenske krpe, vreće za smeće,  osvježivač wc-a i ostalo                              </t>
    </r>
  </si>
  <si>
    <r>
      <rPr>
        <u/>
        <sz val="11"/>
        <color theme="1"/>
        <rFont val="Calibri"/>
        <family val="2"/>
        <charset val="238"/>
        <scheme val="minor"/>
      </rPr>
      <t>materijal za higijenske potrebe i njegu</t>
    </r>
    <r>
      <rPr>
        <sz val="11"/>
        <color theme="1"/>
        <rFont val="Calibri"/>
        <family val="2"/>
        <charset val="238"/>
        <scheme val="minor"/>
      </rPr>
      <t xml:space="preserve">:                                        toaletni sapun, kuhinjski ručnici, wc papiri   i ostalo                            </t>
    </r>
  </si>
  <si>
    <t>materijal i dijelovi za tekuće i investicijsko održavanje</t>
  </si>
  <si>
    <t>sitni inventar i auto gume</t>
  </si>
  <si>
    <r>
      <rPr>
        <u/>
        <sz val="11"/>
        <color theme="1"/>
        <rFont val="Calibri"/>
        <family val="2"/>
        <charset val="238"/>
        <scheme val="minor"/>
      </rPr>
      <t>obvezni zdravstveni pregledi zaposlenika</t>
    </r>
    <r>
      <rPr>
        <sz val="11"/>
        <color theme="1"/>
        <rFont val="Calibri"/>
        <family val="2"/>
        <charset val="238"/>
        <scheme val="minor"/>
      </rPr>
      <t>:                         pregled za sanitarnu knjižicu i sanitarna knjižica</t>
    </r>
  </si>
  <si>
    <t>računalne usluge</t>
  </si>
  <si>
    <t xml:space="preserve">ostale usluge </t>
  </si>
  <si>
    <t>grafičke i tiskarske usluge, usluge kopiranja, uvezivanja, čišćenja, pranja i ostale nespomenute usluge</t>
  </si>
  <si>
    <t>12.</t>
  </si>
  <si>
    <t>12.1.</t>
  </si>
  <si>
    <t>13.</t>
  </si>
  <si>
    <t>13.1.</t>
  </si>
  <si>
    <t>članarina- HRVATSKA ZAJEDNICA OSNOVNIH ŠKOLA</t>
  </si>
  <si>
    <t>članarina- HRVATSKA UDRUGA RAVNATELJA OSNOVNIH ŠKOLA</t>
  </si>
  <si>
    <t>članarina- HRVATSKO DRUŠTVO GLAZBENIH I PLESNIH PEDAGOGA</t>
  </si>
  <si>
    <t>pristojbe i naknade</t>
  </si>
  <si>
    <t>upravne i administrativne pristojbe, sudske pristojbe, javnobilježničke i ostale pristojbe</t>
  </si>
  <si>
    <t>14.</t>
  </si>
  <si>
    <t>14.1.</t>
  </si>
  <si>
    <t>15.</t>
  </si>
  <si>
    <t>15.1.</t>
  </si>
  <si>
    <t>naknade troškova osobama izvan radnog odnosa</t>
  </si>
  <si>
    <t>rashodi protokola i ostali nespomenuti rashodi</t>
  </si>
  <si>
    <t>16.</t>
  </si>
  <si>
    <t xml:space="preserve">kotizacije za sudjelovanje učenika na natjecanjima </t>
  </si>
  <si>
    <t>prijevoz i smještaj učenika na natjecanjima</t>
  </si>
  <si>
    <t>stručno usavršavanje zaposlenika</t>
  </si>
  <si>
    <t>16.1.</t>
  </si>
  <si>
    <t>8.1.</t>
  </si>
  <si>
    <r>
      <rPr>
        <u/>
        <sz val="11"/>
        <color theme="1"/>
        <rFont val="Calibri"/>
        <family val="2"/>
        <charset val="238"/>
        <scheme val="minor"/>
      </rPr>
      <t>poštarina</t>
    </r>
    <r>
      <rPr>
        <sz val="11"/>
        <color theme="1"/>
        <rFont val="Calibri"/>
        <family val="2"/>
        <charset val="238"/>
        <scheme val="minor"/>
      </rPr>
      <t>: poštanske usluge (obična pisma, preporučeno, s povratnicom, pošiljke i ostale poštanske usluge)</t>
    </r>
  </si>
  <si>
    <t>Ugovor o javnoj nabavi/  okvirni sporazum</t>
  </si>
  <si>
    <t>1.2.</t>
  </si>
  <si>
    <t>7.2.</t>
  </si>
  <si>
    <t>17.</t>
  </si>
  <si>
    <t>17.1.</t>
  </si>
  <si>
    <t>18.</t>
  </si>
  <si>
    <t>18.1.</t>
  </si>
  <si>
    <t>postrojenja i oprema</t>
  </si>
  <si>
    <t>1.</t>
  </si>
  <si>
    <t>službena putovanja</t>
  </si>
  <si>
    <r>
      <rPr>
        <u/>
        <sz val="11"/>
        <color theme="1"/>
        <rFont val="Calibri"/>
        <family val="2"/>
        <charset val="238"/>
        <scheme val="minor"/>
      </rPr>
      <t>smještaj na službenom putovanju</t>
    </r>
    <r>
      <rPr>
        <sz val="11"/>
        <color theme="1"/>
        <rFont val="Calibri"/>
        <family val="2"/>
        <charset val="238"/>
        <scheme val="minor"/>
      </rPr>
      <t>:                                            smještaj zaposlenika za vrijeme stručnog usavršavanja i pratnje učenika na natjecanjima</t>
    </r>
  </si>
  <si>
    <r>
      <rPr>
        <u/>
        <sz val="11"/>
        <color theme="1"/>
        <rFont val="Calibri"/>
        <family val="2"/>
        <charset val="238"/>
        <scheme val="minor"/>
      </rPr>
      <t>prijevoz na službenom putovanju</t>
    </r>
    <r>
      <rPr>
        <sz val="11"/>
        <color theme="1"/>
        <rFont val="Calibri"/>
        <family val="2"/>
        <charset val="238"/>
        <scheme val="minor"/>
      </rPr>
      <t>: prijevoz zaposlenika za vrijeme stručnog usavršavanja i pratnje učenika na natjecanjima</t>
    </r>
  </si>
  <si>
    <t>3.2.</t>
  </si>
  <si>
    <t>3.3.</t>
  </si>
  <si>
    <t>3.4.</t>
  </si>
  <si>
    <t>3.5.</t>
  </si>
  <si>
    <t>19.</t>
  </si>
  <si>
    <t>19.1.</t>
  </si>
  <si>
    <t>bankarske usluge</t>
  </si>
  <si>
    <t>20.</t>
  </si>
  <si>
    <t>20.1.</t>
  </si>
  <si>
    <t>6.1.</t>
  </si>
  <si>
    <t>najam POU Kutina</t>
  </si>
  <si>
    <t>najam OŠ V. Vidrića Kutina</t>
  </si>
  <si>
    <t>najam Dječji vrtić Kutina</t>
  </si>
  <si>
    <t>najam fotokopirni aparat</t>
  </si>
  <si>
    <t>izuzeće</t>
  </si>
  <si>
    <t>bankarske usluge i usluge platnog prometa</t>
  </si>
  <si>
    <t>kotizacije za sudjelovanje zaposlenika na seminarima, stručnim usavršavanjima, plenumima, stručni ispiti</t>
  </si>
  <si>
    <r>
      <rPr>
        <u/>
        <sz val="11"/>
        <color theme="1"/>
        <rFont val="Calibri"/>
        <family val="2"/>
        <charset val="238"/>
        <scheme val="minor"/>
      </rPr>
      <t>stručna literatura</t>
    </r>
    <r>
      <rPr>
        <sz val="11"/>
        <color theme="1"/>
        <rFont val="Calibri"/>
        <family val="2"/>
        <charset val="238"/>
        <scheme val="minor"/>
      </rPr>
      <t>: tiskano izdanje časopisa Računovodstvo i financije (12 brojeva + časopis Riznica u prilogu), note za potrebe nastave, ostali stručni časopisi</t>
    </r>
  </si>
  <si>
    <t xml:space="preserve">sitni inventar                                   </t>
  </si>
  <si>
    <r>
      <rPr>
        <u/>
        <sz val="11"/>
        <color theme="1"/>
        <rFont val="Calibri"/>
        <family val="2"/>
        <charset val="238"/>
        <scheme val="minor"/>
      </rPr>
      <t>održavanje</t>
    </r>
    <r>
      <rPr>
        <sz val="11"/>
        <color theme="1"/>
        <rFont val="Calibri"/>
        <family val="2"/>
        <charset val="238"/>
        <scheme val="minor"/>
      </rPr>
      <t xml:space="preserve">: računala, računalna oprema   i ostala oprema                                                      </t>
    </r>
  </si>
  <si>
    <r>
      <rPr>
        <u/>
        <sz val="11"/>
        <color theme="1"/>
        <rFont val="Calibri"/>
        <family val="2"/>
        <charset val="238"/>
        <scheme val="minor"/>
      </rPr>
      <t>održavanje glazbenih instrumenata</t>
    </r>
    <r>
      <rPr>
        <sz val="11"/>
        <color theme="1"/>
        <rFont val="Calibri"/>
        <family val="2"/>
        <charset val="238"/>
        <scheme val="minor"/>
      </rPr>
      <t>:                                                   ugađanja i popravci instrumenata te ostale nastavne opreme</t>
    </r>
  </si>
  <si>
    <t>Predsjednik Školskog odbora:</t>
  </si>
  <si>
    <t>Ravnatelj:</t>
  </si>
  <si>
    <t>Nikola Šćapec, prof.</t>
  </si>
  <si>
    <t>______________________________________________</t>
  </si>
  <si>
    <t>___________________________________</t>
  </si>
  <si>
    <t xml:space="preserve">Procijenjena vrijednost (bez PDV-a) u kn </t>
  </si>
  <si>
    <t xml:space="preserve">Procijenjena vrijednost (sa PDV-om) u kn </t>
  </si>
  <si>
    <t>6.2.</t>
  </si>
  <si>
    <t>9.2.</t>
  </si>
  <si>
    <t>9.3.</t>
  </si>
  <si>
    <t>9.4.</t>
  </si>
  <si>
    <t>14.2.</t>
  </si>
  <si>
    <t>16.2.</t>
  </si>
  <si>
    <t>16.3.</t>
  </si>
  <si>
    <t>usluge održavanja web stranice prema sklopljenom ugovoru</t>
  </si>
  <si>
    <t>obilježavanje Dana OGŠ Borisa Papandopula Kutina, božićni koncert i ostale potrebe škole</t>
  </si>
  <si>
    <r>
      <rPr>
        <u/>
        <sz val="11"/>
        <rFont val="Calibri"/>
        <family val="2"/>
        <charset val="238"/>
        <scheme val="minor"/>
      </rPr>
      <t>materijal i dijelovi za tekuće i investicijsko održavanje postrojenja i opreme</t>
    </r>
    <r>
      <rPr>
        <sz val="11"/>
        <rFont val="Calibri"/>
        <family val="2"/>
        <charset val="238"/>
        <scheme val="minor"/>
      </rPr>
      <t>:                                  žice za žičane instrumente, trzalice, kalofoniji za gudala, usnici i ostalo</t>
    </r>
  </si>
  <si>
    <t>glazbeni instrumenti</t>
  </si>
  <si>
    <r>
      <rPr>
        <u/>
        <sz val="11"/>
        <rFont val="Calibri"/>
        <family val="2"/>
        <charset val="238"/>
        <scheme val="minor"/>
      </rPr>
      <t>uredski materijl</t>
    </r>
    <r>
      <rPr>
        <sz val="11"/>
        <rFont val="Calibri"/>
        <family val="2"/>
        <charset val="238"/>
        <scheme val="minor"/>
      </rPr>
      <t>: papir</t>
    </r>
  </si>
  <si>
    <r>
      <rPr>
        <u/>
        <sz val="11"/>
        <color theme="1"/>
        <rFont val="Calibri"/>
        <family val="2"/>
        <charset val="238"/>
        <scheme val="minor"/>
      </rPr>
      <t>ostali uredski materija</t>
    </r>
    <r>
      <rPr>
        <sz val="11"/>
        <color theme="1"/>
        <rFont val="Calibri"/>
        <family val="2"/>
        <charset val="238"/>
        <scheme val="minor"/>
      </rPr>
      <t>l: toneri za printer, registratori, olovke, fascikli, blagajnički izvještaji, uplatnice- blok, isplatnice- blok, narudžbenice- blok, markeri, putni nalozi, urudžbeni zapisnici u arcima, obrasci za prijavu/odjavu/promjenu osiguranja (mirovinsko i zdravstveno), DVD-R,  CD-R, HUB nalozi za plaćanje, blokovi za pisanje, flomasteri za ploču, kuverte, spojnice, korektori za brisanje, selotejp i sav ostali uredski materijal za potrebe održavanja nastave i rad administracije</t>
    </r>
  </si>
  <si>
    <t>3.6.</t>
  </si>
  <si>
    <r>
      <rPr>
        <u/>
        <sz val="11"/>
        <color theme="1"/>
        <rFont val="Calibri"/>
        <family val="2"/>
        <charset val="238"/>
        <scheme val="minor"/>
      </rPr>
      <t xml:space="preserve">usluge telefona, telefaksa i mobilnih telefona </t>
    </r>
    <r>
      <rPr>
        <sz val="11"/>
        <color theme="1"/>
        <rFont val="Calibri"/>
        <family val="2"/>
        <charset val="238"/>
        <scheme val="minor"/>
      </rPr>
      <t>prema ugovoru s VIPnet- om</t>
    </r>
  </si>
  <si>
    <t>6.3.</t>
  </si>
  <si>
    <t>ostale usluge za komunikaciju i prijevoz (organizirani prijevoz učenika i učitelja na natjecanja i smotre)</t>
  </si>
  <si>
    <t>10.2.</t>
  </si>
  <si>
    <t>zdravstvene usluge</t>
  </si>
  <si>
    <t>redovito održavanje računovodstvenog programa MIPSED to GO za 2017. godinu</t>
  </si>
  <si>
    <t>pokloni najboljim učenicima</t>
  </si>
  <si>
    <t>uredska oprema</t>
  </si>
  <si>
    <r>
      <rPr>
        <u/>
        <sz val="11"/>
        <color theme="1"/>
        <rFont val="Calibri"/>
        <family val="2"/>
        <charset val="238"/>
        <scheme val="minor"/>
      </rPr>
      <t>preventivni zdravstveni pregledi zaposlenika</t>
    </r>
    <r>
      <rPr>
        <sz val="11"/>
        <color theme="1"/>
        <rFont val="Calibri"/>
        <family val="2"/>
        <charset val="238"/>
        <scheme val="minor"/>
      </rPr>
      <t xml:space="preserve">: sistematski pregledi zaposlenika </t>
    </r>
  </si>
  <si>
    <t>11.2.</t>
  </si>
  <si>
    <t>11.3.</t>
  </si>
  <si>
    <t>usluge javnog bilježnika</t>
  </si>
  <si>
    <t>naknada za redizajn web stranice</t>
  </si>
  <si>
    <t>Igor Dorotić, prof.</t>
  </si>
  <si>
    <t>7.3.</t>
  </si>
  <si>
    <t>krečenje učionica i pomoćnih prostorija</t>
  </si>
  <si>
    <t>bagatelna nabava- javni poziv za dostavu ponuda</t>
  </si>
  <si>
    <t>1. IZMJENE I DOPUNE                                                                                                                                                            PLANA NABAVE ZA 2017. GODINU</t>
  </si>
  <si>
    <t>Klasa: 400-02/17-01/02</t>
  </si>
  <si>
    <t>Ur. broj: 2176-51-17-01-01</t>
  </si>
  <si>
    <t>Povećanje/smanjenje (bez PDV-a) u odnosu na PLAN NABAVE ZA 2017. GODINU</t>
  </si>
  <si>
    <r>
      <rPr>
        <u/>
        <sz val="11"/>
        <color theme="1"/>
        <rFont val="Calibri"/>
        <family val="2"/>
        <charset val="238"/>
        <scheme val="minor"/>
      </rPr>
      <t xml:space="preserve">promidžbeni materijali: </t>
    </r>
    <r>
      <rPr>
        <sz val="11"/>
        <color theme="1"/>
        <rFont val="Calibri"/>
        <family val="2"/>
        <charset val="238"/>
        <scheme val="minor"/>
      </rPr>
      <t xml:space="preserve">izrada letaka i plakata za koncerte i ostale manifestacije, </t>
    </r>
    <r>
      <rPr>
        <u/>
        <sz val="11"/>
        <color theme="1"/>
        <rFont val="Calibri"/>
        <family val="2"/>
        <charset val="238"/>
        <scheme val="minor"/>
      </rPr>
      <t>tisak</t>
    </r>
    <r>
      <rPr>
        <sz val="11"/>
        <color theme="1"/>
        <rFont val="Calibri"/>
        <family val="2"/>
        <charset val="238"/>
        <scheme val="minor"/>
      </rPr>
      <t xml:space="preserve"> (objava natječaja za ravnatelja)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</si>
</sst>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n&quot;_-;\-* #,##0.00\ &quot;kn&quot;_-;_-* &quot;-&quot;??\ &quot;kn&quot;_-;_-@_-"/>
    <numFmt numFmtId="164" formatCode="#,##0.00\ &quot;kn&quot;"/>
  </numFmts>
  <fonts count="9" x14ac:knownFonts="1"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114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3" xfId="0" applyBorder="1"/>
    <xf numFmtId="0" fontId="0" fillId="2" borderId="2" xfId="0" applyFill="1" applyBorder="1" applyAlignment="1">
      <alignment wrapText="1"/>
    </xf>
    <xf numFmtId="0" fontId="0" fillId="2" borderId="5" xfId="0" applyFill="1" applyBorder="1"/>
    <xf numFmtId="0" fontId="0" fillId="2" borderId="6" xfId="0" applyFill="1" applyBorder="1"/>
    <xf numFmtId="164" fontId="0" fillId="0" borderId="2" xfId="0" applyNumberFormat="1" applyBorder="1"/>
    <xf numFmtId="164" fontId="0" fillId="2" borderId="2" xfId="0" applyNumberFormat="1" applyFill="1" applyBorder="1"/>
    <xf numFmtId="164" fontId="0" fillId="0" borderId="2" xfId="0" applyNumberFormat="1" applyBorder="1" applyAlignment="1">
      <alignment wrapText="1"/>
    </xf>
    <xf numFmtId="164" fontId="0" fillId="2" borderId="2" xfId="0" applyNumberFormat="1" applyFill="1" applyBorder="1" applyAlignment="1">
      <alignment wrapText="1"/>
    </xf>
    <xf numFmtId="0" fontId="0" fillId="0" borderId="0" xfId="0" applyBorder="1"/>
    <xf numFmtId="0" fontId="0" fillId="2" borderId="11" xfId="0" applyFill="1" applyBorder="1"/>
    <xf numFmtId="0" fontId="0" fillId="5" borderId="7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 wrapText="1"/>
    </xf>
    <xf numFmtId="0" fontId="1" fillId="4" borderId="5" xfId="0" applyNumberFormat="1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164" fontId="0" fillId="4" borderId="2" xfId="0" applyNumberFormat="1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2" xfId="0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64" fontId="2" fillId="4" borderId="5" xfId="0" applyNumberFormat="1" applyFont="1" applyFill="1" applyBorder="1" applyAlignment="1">
      <alignment horizontal="center" vertical="center" wrapText="1"/>
    </xf>
    <xf numFmtId="164" fontId="0" fillId="4" borderId="5" xfId="0" applyNumberFormat="1" applyFill="1" applyBorder="1" applyAlignment="1">
      <alignment horizontal="center" vertical="center"/>
    </xf>
    <xf numFmtId="164" fontId="0" fillId="4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2" fillId="4" borderId="5" xfId="0" applyNumberFormat="1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6" fillId="2" borderId="5" xfId="0" applyNumberFormat="1" applyFont="1" applyFill="1" applyBorder="1" applyAlignment="1">
      <alignment vertical="center" wrapText="1"/>
    </xf>
    <xf numFmtId="0" fontId="0" fillId="2" borderId="5" xfId="0" applyFill="1" applyBorder="1" applyAlignment="1">
      <alignment horizontal="left" vertical="center"/>
    </xf>
    <xf numFmtId="0" fontId="4" fillId="3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wrapText="1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4" borderId="5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4" borderId="2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4" borderId="4" xfId="0" applyFill="1" applyBorder="1" applyAlignment="1">
      <alignment horizontal="left" vertical="center"/>
    </xf>
    <xf numFmtId="16" fontId="0" fillId="0" borderId="1" xfId="0" applyNumberFormat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16" fontId="0" fillId="4" borderId="1" xfId="0" applyNumberForma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164" fontId="4" fillId="2" borderId="5" xfId="0" applyNumberFormat="1" applyFont="1" applyFill="1" applyBorder="1" applyAlignment="1">
      <alignment horizontal="center" vertical="center" wrapText="1"/>
    </xf>
    <xf numFmtId="164" fontId="6" fillId="2" borderId="5" xfId="0" applyNumberFormat="1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/>
    </xf>
    <xf numFmtId="0" fontId="0" fillId="0" borderId="13" xfId="0" applyBorder="1" applyAlignment="1"/>
    <xf numFmtId="0" fontId="0" fillId="0" borderId="0" xfId="0" applyAlignment="1"/>
    <xf numFmtId="0" fontId="0" fillId="4" borderId="5" xfId="0" applyFill="1" applyBorder="1" applyAlignment="1">
      <alignment horizontal="center" vertical="center" wrapText="1"/>
    </xf>
    <xf numFmtId="44" fontId="0" fillId="4" borderId="2" xfId="1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/>
    </xf>
    <xf numFmtId="0" fontId="0" fillId="2" borderId="15" xfId="0" applyFill="1" applyBorder="1" applyAlignment="1">
      <alignment horizontal="left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6" xfId="0" applyFill="1" applyBorder="1"/>
    <xf numFmtId="44" fontId="4" fillId="2" borderId="2" xfId="0" applyNumberFormat="1" applyFont="1" applyFill="1" applyBorder="1" applyAlignment="1">
      <alignment horizontal="center" vertical="center" wrapText="1"/>
    </xf>
    <xf numFmtId="164" fontId="4" fillId="2" borderId="15" xfId="0" applyNumberFormat="1" applyFont="1" applyFill="1" applyBorder="1" applyAlignment="1">
      <alignment horizontal="center" vertical="center" wrapText="1"/>
    </xf>
    <xf numFmtId="44" fontId="4" fillId="2" borderId="15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vertical="center" wrapText="1"/>
    </xf>
    <xf numFmtId="0" fontId="0" fillId="4" borderId="4" xfId="0" applyFont="1" applyFill="1" applyBorder="1" applyAlignment="1">
      <alignment horizontal="left" vertical="center"/>
    </xf>
    <xf numFmtId="0" fontId="0" fillId="4" borderId="5" xfId="0" applyFont="1" applyFill="1" applyBorder="1" applyAlignment="1">
      <alignment horizontal="left" vertical="center"/>
    </xf>
    <xf numFmtId="164" fontId="0" fillId="4" borderId="5" xfId="0" applyNumberFormat="1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/>
    </xf>
    <xf numFmtId="0" fontId="0" fillId="4" borderId="11" xfId="0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left" vertical="center"/>
    </xf>
    <xf numFmtId="0" fontId="0" fillId="4" borderId="2" xfId="0" applyFont="1" applyFill="1" applyBorder="1" applyAlignment="1">
      <alignment horizontal="left" vertical="center"/>
    </xf>
    <xf numFmtId="0" fontId="0" fillId="4" borderId="2" xfId="0" applyFont="1" applyFill="1" applyBorder="1" applyAlignment="1">
      <alignment wrapText="1"/>
    </xf>
    <xf numFmtId="0" fontId="0" fillId="4" borderId="2" xfId="0" applyFont="1" applyFill="1" applyBorder="1" applyAlignment="1">
      <alignment horizontal="center" vertical="center" wrapText="1"/>
    </xf>
    <xf numFmtId="164" fontId="0" fillId="4" borderId="2" xfId="0" applyNumberFormat="1" applyFont="1" applyFill="1" applyBorder="1" applyAlignment="1">
      <alignment horizontal="center" vertical="center" wrapText="1"/>
    </xf>
    <xf numFmtId="164" fontId="0" fillId="4" borderId="2" xfId="0" applyNumberFormat="1" applyFont="1" applyFill="1" applyBorder="1" applyAlignment="1">
      <alignment horizontal="center" vertical="center"/>
    </xf>
    <xf numFmtId="0" fontId="0" fillId="0" borderId="0" xfId="0" applyBorder="1" applyAlignme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8" fillId="0" borderId="17" xfId="0" applyFont="1" applyBorder="1" applyAlignment="1">
      <alignment horizont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164" fontId="0" fillId="2" borderId="2" xfId="0" applyNumberFormat="1" applyFill="1" applyBorder="1" applyAlignment="1">
      <alignment horizontal="center" vertical="center" wrapText="1"/>
    </xf>
  </cellXfs>
  <cellStyles count="2">
    <cellStyle name="Normalno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tabSelected="1" topLeftCell="A64" zoomScaleNormal="100" workbookViewId="0">
      <selection activeCell="L36" sqref="L36"/>
    </sheetView>
  </sheetViews>
  <sheetFormatPr defaultRowHeight="15" x14ac:dyDescent="0.25"/>
  <cols>
    <col min="1" max="1" width="4.7109375" style="58" customWidth="1"/>
    <col min="2" max="2" width="6" style="58" customWidth="1"/>
    <col min="3" max="3" width="42.42578125" customWidth="1"/>
    <col min="4" max="5" width="11.140625" customWidth="1"/>
    <col min="6" max="6" width="12.85546875" style="45" customWidth="1"/>
    <col min="7" max="7" width="12.42578125" style="45" customWidth="1"/>
    <col min="8" max="8" width="10.28515625" style="45" customWidth="1"/>
    <col min="9" max="9" width="9.28515625" customWidth="1"/>
    <col min="10" max="10" width="10" customWidth="1"/>
    <col min="11" max="11" width="9.140625" customWidth="1"/>
  </cols>
  <sheetData>
    <row r="1" spans="1:13" x14ac:dyDescent="0.25">
      <c r="A1" s="58" t="s">
        <v>147</v>
      </c>
      <c r="F1" s="108"/>
      <c r="G1" s="108"/>
      <c r="H1" s="108"/>
    </row>
    <row r="2" spans="1:13" x14ac:dyDescent="0.25">
      <c r="A2" s="58" t="s">
        <v>148</v>
      </c>
      <c r="F2" s="108"/>
      <c r="G2" s="108"/>
      <c r="H2" s="108"/>
    </row>
    <row r="3" spans="1:13" ht="41.25" customHeight="1" thickBot="1" x14ac:dyDescent="0.35">
      <c r="C3" s="111" t="s">
        <v>146</v>
      </c>
      <c r="D3" s="111"/>
      <c r="E3" s="111"/>
      <c r="F3" s="111"/>
      <c r="G3" s="111"/>
      <c r="H3" s="111"/>
    </row>
    <row r="4" spans="1:13" ht="129" customHeight="1" thickBot="1" x14ac:dyDescent="0.3">
      <c r="A4" s="88" t="s">
        <v>35</v>
      </c>
      <c r="B4" s="89" t="s">
        <v>0</v>
      </c>
      <c r="C4" s="56" t="s">
        <v>36</v>
      </c>
      <c r="D4" s="56" t="s">
        <v>37</v>
      </c>
      <c r="E4" s="56" t="s">
        <v>149</v>
      </c>
      <c r="F4" s="56" t="s">
        <v>113</v>
      </c>
      <c r="G4" s="56" t="s">
        <v>114</v>
      </c>
      <c r="H4" s="56" t="s">
        <v>1</v>
      </c>
      <c r="I4" s="56" t="s">
        <v>75</v>
      </c>
      <c r="J4" s="90" t="s">
        <v>39</v>
      </c>
      <c r="K4" s="91" t="s">
        <v>38</v>
      </c>
      <c r="M4" s="15"/>
    </row>
    <row r="5" spans="1:13" ht="18.75" customHeight="1" thickBot="1" x14ac:dyDescent="0.3">
      <c r="A5" s="17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  <c r="I5" s="18">
        <v>9</v>
      </c>
      <c r="J5" s="19">
        <v>10</v>
      </c>
      <c r="K5" s="20">
        <v>11</v>
      </c>
      <c r="M5" s="15"/>
    </row>
    <row r="6" spans="1:13" ht="18.75" customHeight="1" x14ac:dyDescent="0.25">
      <c r="A6" s="92" t="s">
        <v>83</v>
      </c>
      <c r="B6" s="81">
        <v>3211</v>
      </c>
      <c r="C6" s="93" t="s">
        <v>84</v>
      </c>
      <c r="D6" s="82"/>
      <c r="E6" s="82"/>
      <c r="F6" s="85">
        <f>F7+F8</f>
        <v>16800</v>
      </c>
      <c r="G6" s="86">
        <f>G7+G8</f>
        <v>21000</v>
      </c>
      <c r="H6" s="82"/>
      <c r="I6" s="82"/>
      <c r="J6" s="82"/>
      <c r="K6" s="83"/>
      <c r="L6" s="15"/>
    </row>
    <row r="7" spans="1:13" ht="45.75" customHeight="1" x14ac:dyDescent="0.25">
      <c r="A7" s="38" t="s">
        <v>21</v>
      </c>
      <c r="B7" s="37"/>
      <c r="C7" s="37" t="s">
        <v>85</v>
      </c>
      <c r="D7" s="24" t="s">
        <v>40</v>
      </c>
      <c r="E7" s="24"/>
      <c r="F7" s="79">
        <f>G7-(G7*25/125)</f>
        <v>7200</v>
      </c>
      <c r="G7" s="79">
        <v>9000</v>
      </c>
      <c r="H7" s="24" t="s">
        <v>29</v>
      </c>
      <c r="I7" s="24" t="s">
        <v>40</v>
      </c>
      <c r="J7" s="43" t="s">
        <v>40</v>
      </c>
      <c r="K7" s="36" t="s">
        <v>40</v>
      </c>
      <c r="L7" s="15"/>
    </row>
    <row r="8" spans="1:13" ht="47.25" customHeight="1" x14ac:dyDescent="0.25">
      <c r="A8" s="38" t="s">
        <v>76</v>
      </c>
      <c r="B8" s="37"/>
      <c r="C8" s="37" t="s">
        <v>86</v>
      </c>
      <c r="D8" s="24" t="s">
        <v>40</v>
      </c>
      <c r="E8" s="24"/>
      <c r="F8" s="79">
        <f>G8-(G8*25/125)</f>
        <v>9600</v>
      </c>
      <c r="G8" s="79">
        <v>12000</v>
      </c>
      <c r="H8" s="24" t="s">
        <v>29</v>
      </c>
      <c r="I8" s="24" t="s">
        <v>40</v>
      </c>
      <c r="J8" s="43" t="s">
        <v>40</v>
      </c>
      <c r="K8" s="36" t="s">
        <v>40</v>
      </c>
      <c r="L8" s="15"/>
    </row>
    <row r="9" spans="1:13" ht="20.25" customHeight="1" x14ac:dyDescent="0.25">
      <c r="A9" s="68" t="s">
        <v>12</v>
      </c>
      <c r="B9" s="39">
        <v>3213</v>
      </c>
      <c r="C9" s="53" t="s">
        <v>71</v>
      </c>
      <c r="D9" s="40"/>
      <c r="E9" s="40"/>
      <c r="F9" s="71">
        <f t="shared" ref="F9:G9" si="0">F10</f>
        <v>1600</v>
      </c>
      <c r="G9" s="71">
        <f t="shared" si="0"/>
        <v>2000</v>
      </c>
      <c r="H9" s="40"/>
      <c r="I9" s="40"/>
      <c r="J9" s="40"/>
      <c r="K9" s="41"/>
      <c r="M9" s="15"/>
    </row>
    <row r="10" spans="1:13" ht="43.5" customHeight="1" x14ac:dyDescent="0.25">
      <c r="A10" s="38" t="s">
        <v>22</v>
      </c>
      <c r="B10" s="37"/>
      <c r="C10" s="37" t="s">
        <v>103</v>
      </c>
      <c r="D10" s="24" t="s">
        <v>40</v>
      </c>
      <c r="E10" s="24"/>
      <c r="F10" s="42">
        <f>G10-(G10*25/125)</f>
        <v>1600</v>
      </c>
      <c r="G10" s="42">
        <v>2000</v>
      </c>
      <c r="H10" s="24" t="s">
        <v>29</v>
      </c>
      <c r="I10" s="24" t="s">
        <v>40</v>
      </c>
      <c r="J10" s="43" t="s">
        <v>40</v>
      </c>
      <c r="K10" s="36" t="s">
        <v>40</v>
      </c>
      <c r="M10" s="15"/>
    </row>
    <row r="11" spans="1:13" ht="20.25" customHeight="1" x14ac:dyDescent="0.25">
      <c r="A11" s="69" t="s">
        <v>13</v>
      </c>
      <c r="B11" s="55">
        <v>3221</v>
      </c>
      <c r="C11" s="54" t="s">
        <v>2</v>
      </c>
      <c r="D11" s="21"/>
      <c r="E11" s="21"/>
      <c r="F11" s="72">
        <f>SUM(F12:F17)</f>
        <v>9104.7619047619046</v>
      </c>
      <c r="G11" s="72">
        <f>SUM(G12:G17)</f>
        <v>11000</v>
      </c>
      <c r="H11" s="46"/>
      <c r="I11" s="9"/>
      <c r="J11" s="16"/>
      <c r="K11" s="10"/>
    </row>
    <row r="12" spans="1:13" ht="30" customHeight="1" x14ac:dyDescent="0.25">
      <c r="A12" s="95" t="s">
        <v>23</v>
      </c>
      <c r="B12" s="96"/>
      <c r="C12" s="51" t="s">
        <v>126</v>
      </c>
      <c r="D12" s="34" t="s">
        <v>40</v>
      </c>
      <c r="E12" s="34"/>
      <c r="F12" s="47">
        <f>G12-(G12*25/125)</f>
        <v>1600</v>
      </c>
      <c r="G12" s="97">
        <v>2000</v>
      </c>
      <c r="H12" s="22" t="s">
        <v>29</v>
      </c>
      <c r="I12" s="98" t="s">
        <v>40</v>
      </c>
      <c r="J12" s="99" t="s">
        <v>40</v>
      </c>
      <c r="K12" s="100" t="s">
        <v>40</v>
      </c>
    </row>
    <row r="13" spans="1:13" ht="177.75" customHeight="1" x14ac:dyDescent="0.25">
      <c r="A13" s="63" t="s">
        <v>87</v>
      </c>
      <c r="B13" s="59"/>
      <c r="C13" s="50" t="s">
        <v>127</v>
      </c>
      <c r="D13" s="22" t="s">
        <v>40</v>
      </c>
      <c r="E13" s="22"/>
      <c r="F13" s="33">
        <f>G13-(G13*25/125)</f>
        <v>2000</v>
      </c>
      <c r="G13" s="25">
        <v>2500</v>
      </c>
      <c r="H13" s="22" t="s">
        <v>29</v>
      </c>
      <c r="I13" s="25" t="s">
        <v>40</v>
      </c>
      <c r="J13" s="26" t="s">
        <v>40</v>
      </c>
      <c r="K13" s="27" t="s">
        <v>40</v>
      </c>
    </row>
    <row r="14" spans="1:13" ht="66.75" customHeight="1" x14ac:dyDescent="0.25">
      <c r="A14" s="63" t="s">
        <v>88</v>
      </c>
      <c r="B14" s="59"/>
      <c r="C14" s="50" t="s">
        <v>104</v>
      </c>
      <c r="D14" s="22" t="s">
        <v>40</v>
      </c>
      <c r="E14" s="22"/>
      <c r="F14" s="33">
        <f>G14-(G14*5/105)</f>
        <v>1904.7619047619048</v>
      </c>
      <c r="G14" s="25">
        <v>2000</v>
      </c>
      <c r="H14" s="22" t="s">
        <v>29</v>
      </c>
      <c r="I14" s="28" t="s">
        <v>40</v>
      </c>
      <c r="J14" s="29" t="s">
        <v>40</v>
      </c>
      <c r="K14" s="27" t="s">
        <v>40</v>
      </c>
    </row>
    <row r="15" spans="1:13" ht="43.5" customHeight="1" x14ac:dyDescent="0.25">
      <c r="A15" s="63" t="s">
        <v>89</v>
      </c>
      <c r="B15" s="59"/>
      <c r="C15" s="50" t="s">
        <v>44</v>
      </c>
      <c r="D15" s="22" t="s">
        <v>40</v>
      </c>
      <c r="E15" s="22"/>
      <c r="F15" s="33">
        <f>G15-(G15*25/125)</f>
        <v>2400</v>
      </c>
      <c r="G15" s="25">
        <v>3000</v>
      </c>
      <c r="H15" s="22" t="s">
        <v>29</v>
      </c>
      <c r="I15" s="28" t="s">
        <v>40</v>
      </c>
      <c r="J15" s="29" t="s">
        <v>40</v>
      </c>
      <c r="K15" s="27" t="s">
        <v>40</v>
      </c>
    </row>
    <row r="16" spans="1:13" ht="88.5" customHeight="1" x14ac:dyDescent="0.25">
      <c r="A16" s="63" t="s">
        <v>90</v>
      </c>
      <c r="B16" s="59"/>
      <c r="C16" s="52" t="s">
        <v>45</v>
      </c>
      <c r="D16" s="22" t="s">
        <v>40</v>
      </c>
      <c r="E16" s="22"/>
      <c r="F16" s="33">
        <f>G16-(G16*25/125)</f>
        <v>400</v>
      </c>
      <c r="G16" s="25">
        <v>500</v>
      </c>
      <c r="H16" s="22" t="s">
        <v>29</v>
      </c>
      <c r="I16" s="28" t="s">
        <v>40</v>
      </c>
      <c r="J16" s="29" t="s">
        <v>40</v>
      </c>
      <c r="K16" s="27" t="s">
        <v>40</v>
      </c>
    </row>
    <row r="17" spans="1:11" ht="45" x14ac:dyDescent="0.25">
      <c r="A17" s="63" t="s">
        <v>128</v>
      </c>
      <c r="B17" s="59"/>
      <c r="C17" s="50" t="s">
        <v>46</v>
      </c>
      <c r="D17" s="22" t="s">
        <v>40</v>
      </c>
      <c r="E17" s="22"/>
      <c r="F17" s="33">
        <f>G17-(G17*25/125)</f>
        <v>800</v>
      </c>
      <c r="G17" s="25">
        <v>1000</v>
      </c>
      <c r="H17" s="22" t="s">
        <v>29</v>
      </c>
      <c r="I17" s="28" t="s">
        <v>40</v>
      </c>
      <c r="J17" s="29" t="s">
        <v>40</v>
      </c>
      <c r="K17" s="27" t="s">
        <v>40</v>
      </c>
    </row>
    <row r="18" spans="1:11" ht="30" x14ac:dyDescent="0.25">
      <c r="A18" s="69" t="s">
        <v>14</v>
      </c>
      <c r="B18" s="55">
        <v>3224</v>
      </c>
      <c r="C18" s="54" t="s">
        <v>47</v>
      </c>
      <c r="D18" s="21"/>
      <c r="E18" s="112">
        <f>E19</f>
        <v>800</v>
      </c>
      <c r="F18" s="72">
        <f>F19</f>
        <v>3200</v>
      </c>
      <c r="G18" s="73">
        <f>G19</f>
        <v>4000</v>
      </c>
      <c r="H18" s="40"/>
      <c r="I18" s="9"/>
      <c r="J18" s="16"/>
      <c r="K18" s="3"/>
    </row>
    <row r="19" spans="1:11" ht="58.5" customHeight="1" x14ac:dyDescent="0.25">
      <c r="A19" s="64" t="s">
        <v>24</v>
      </c>
      <c r="B19" s="60"/>
      <c r="C19" s="51" t="s">
        <v>124</v>
      </c>
      <c r="D19" s="34" t="s">
        <v>40</v>
      </c>
      <c r="E19" s="47">
        <f>F19-2400</f>
        <v>800</v>
      </c>
      <c r="F19" s="47">
        <f>G19-(G19*25/125)</f>
        <v>3200</v>
      </c>
      <c r="G19" s="48">
        <v>4000</v>
      </c>
      <c r="H19" s="78" t="s">
        <v>29</v>
      </c>
      <c r="I19" s="35" t="s">
        <v>40</v>
      </c>
      <c r="J19" s="35" t="s">
        <v>40</v>
      </c>
      <c r="K19" s="80" t="s">
        <v>40</v>
      </c>
    </row>
    <row r="20" spans="1:11" ht="20.25" customHeight="1" x14ac:dyDescent="0.25">
      <c r="A20" s="70" t="s">
        <v>15</v>
      </c>
      <c r="B20" s="61">
        <v>3225</v>
      </c>
      <c r="C20" s="57" t="s">
        <v>48</v>
      </c>
      <c r="D20" s="23"/>
      <c r="E20" s="23"/>
      <c r="F20" s="74">
        <f>F21</f>
        <v>800</v>
      </c>
      <c r="G20" s="75">
        <f>G21</f>
        <v>1000</v>
      </c>
      <c r="H20" s="23"/>
      <c r="I20" s="30"/>
      <c r="J20" s="31"/>
      <c r="K20" s="32"/>
    </row>
    <row r="21" spans="1:11" ht="30.75" customHeight="1" x14ac:dyDescent="0.25">
      <c r="A21" s="63" t="s">
        <v>25</v>
      </c>
      <c r="B21" s="59"/>
      <c r="C21" s="94" t="s">
        <v>105</v>
      </c>
      <c r="D21" s="22" t="s">
        <v>40</v>
      </c>
      <c r="E21" s="22"/>
      <c r="F21" s="33">
        <f>G21-(G21*25/125)</f>
        <v>800</v>
      </c>
      <c r="G21" s="25">
        <v>1000</v>
      </c>
      <c r="H21" s="22" t="s">
        <v>29</v>
      </c>
      <c r="I21" s="28" t="s">
        <v>40</v>
      </c>
      <c r="J21" s="29" t="s">
        <v>40</v>
      </c>
      <c r="K21" s="27" t="s">
        <v>40</v>
      </c>
    </row>
    <row r="22" spans="1:11" ht="20.25" customHeight="1" x14ac:dyDescent="0.25">
      <c r="A22" s="70" t="s">
        <v>16</v>
      </c>
      <c r="B22" s="61">
        <v>3231</v>
      </c>
      <c r="C22" s="57" t="s">
        <v>3</v>
      </c>
      <c r="D22" s="23"/>
      <c r="E22" s="113">
        <f>E23+E25</f>
        <v>2400</v>
      </c>
      <c r="F22" s="74">
        <f>F23+F24+F25</f>
        <v>10400</v>
      </c>
      <c r="G22" s="75">
        <f>G23+G24+G25</f>
        <v>13000</v>
      </c>
      <c r="H22" s="23"/>
      <c r="I22" s="30"/>
      <c r="J22" s="31"/>
      <c r="K22" s="32"/>
    </row>
    <row r="23" spans="1:11" ht="30" x14ac:dyDescent="0.25">
      <c r="A23" s="65" t="s">
        <v>96</v>
      </c>
      <c r="B23" s="59"/>
      <c r="C23" s="50" t="s">
        <v>129</v>
      </c>
      <c r="D23" s="22" t="s">
        <v>40</v>
      </c>
      <c r="E23" s="33">
        <f>F23-6000</f>
        <v>1200</v>
      </c>
      <c r="F23" s="33">
        <f>G23-(G23*25/125)</f>
        <v>7200</v>
      </c>
      <c r="G23" s="25">
        <v>9000</v>
      </c>
      <c r="H23" s="22" t="s">
        <v>29</v>
      </c>
      <c r="I23" s="28" t="s">
        <v>40</v>
      </c>
      <c r="J23" s="29" t="s">
        <v>40</v>
      </c>
      <c r="K23" s="27" t="s">
        <v>40</v>
      </c>
    </row>
    <row r="24" spans="1:11" ht="45" x14ac:dyDescent="0.25">
      <c r="A24" s="65" t="s">
        <v>115</v>
      </c>
      <c r="B24" s="59"/>
      <c r="C24" s="50" t="s">
        <v>74</v>
      </c>
      <c r="D24" s="22" t="s">
        <v>40</v>
      </c>
      <c r="E24" s="22"/>
      <c r="F24" s="33">
        <f>G24-(G24*25/125)</f>
        <v>800</v>
      </c>
      <c r="G24" s="49">
        <v>1000</v>
      </c>
      <c r="H24" s="22" t="s">
        <v>29</v>
      </c>
      <c r="I24" s="28" t="s">
        <v>40</v>
      </c>
      <c r="J24" s="29" t="s">
        <v>40</v>
      </c>
      <c r="K24" s="27" t="s">
        <v>40</v>
      </c>
    </row>
    <row r="25" spans="1:11" ht="45" x14ac:dyDescent="0.25">
      <c r="A25" s="65" t="s">
        <v>130</v>
      </c>
      <c r="B25" s="59"/>
      <c r="C25" s="52" t="s">
        <v>131</v>
      </c>
      <c r="D25" s="22" t="s">
        <v>40</v>
      </c>
      <c r="E25" s="33">
        <f>F25-1200</f>
        <v>1200</v>
      </c>
      <c r="F25" s="33">
        <f>G25-(G25*25/125)</f>
        <v>2400</v>
      </c>
      <c r="G25" s="49">
        <v>3000</v>
      </c>
      <c r="H25" s="22" t="s">
        <v>29</v>
      </c>
      <c r="I25" s="28" t="s">
        <v>40</v>
      </c>
      <c r="J25" s="29" t="s">
        <v>40</v>
      </c>
      <c r="K25" s="27" t="s">
        <v>40</v>
      </c>
    </row>
    <row r="26" spans="1:11" ht="20.25" customHeight="1" x14ac:dyDescent="0.25">
      <c r="A26" s="70" t="s">
        <v>17</v>
      </c>
      <c r="B26" s="61">
        <v>3232</v>
      </c>
      <c r="C26" s="57" t="s">
        <v>4</v>
      </c>
      <c r="D26" s="23"/>
      <c r="E26" s="23"/>
      <c r="F26" s="74">
        <f>F27+F28+F29</f>
        <v>13600</v>
      </c>
      <c r="G26" s="74">
        <f>G27+G28+G29</f>
        <v>17000</v>
      </c>
      <c r="H26" s="23"/>
      <c r="I26" s="30"/>
      <c r="J26" s="31"/>
      <c r="K26" s="32"/>
    </row>
    <row r="27" spans="1:11" ht="45" x14ac:dyDescent="0.25">
      <c r="A27" s="63" t="s">
        <v>27</v>
      </c>
      <c r="B27" s="59"/>
      <c r="C27" s="44" t="s">
        <v>107</v>
      </c>
      <c r="D27" s="22" t="s">
        <v>40</v>
      </c>
      <c r="E27" s="22"/>
      <c r="F27" s="33">
        <f>G27-(G27*25/125)</f>
        <v>2400</v>
      </c>
      <c r="G27" s="49">
        <v>3000</v>
      </c>
      <c r="H27" s="22" t="s">
        <v>29</v>
      </c>
      <c r="I27" s="28" t="s">
        <v>40</v>
      </c>
      <c r="J27" s="29" t="s">
        <v>40</v>
      </c>
      <c r="K27" s="27" t="s">
        <v>40</v>
      </c>
    </row>
    <row r="28" spans="1:11" ht="29.25" customHeight="1" x14ac:dyDescent="0.25">
      <c r="A28" s="63" t="s">
        <v>77</v>
      </c>
      <c r="B28" s="59"/>
      <c r="C28" s="50" t="s">
        <v>106</v>
      </c>
      <c r="D28" s="22" t="s">
        <v>40</v>
      </c>
      <c r="E28" s="22"/>
      <c r="F28" s="33">
        <f>G28-(G28*25/125)</f>
        <v>800</v>
      </c>
      <c r="G28" s="25">
        <v>1000</v>
      </c>
      <c r="H28" s="22" t="s">
        <v>29</v>
      </c>
      <c r="I28" s="28" t="s">
        <v>40</v>
      </c>
      <c r="J28" s="29" t="s">
        <v>40</v>
      </c>
      <c r="K28" s="27" t="s">
        <v>40</v>
      </c>
    </row>
    <row r="29" spans="1:11" ht="29.25" customHeight="1" x14ac:dyDescent="0.25">
      <c r="A29" s="63" t="s">
        <v>143</v>
      </c>
      <c r="B29" s="59"/>
      <c r="C29" s="50" t="s">
        <v>144</v>
      </c>
      <c r="D29" s="22" t="s">
        <v>40</v>
      </c>
      <c r="E29" s="22"/>
      <c r="F29" s="33">
        <f>G29-(G29*25/125)</f>
        <v>10400</v>
      </c>
      <c r="G29" s="25">
        <v>13000</v>
      </c>
      <c r="H29" s="22" t="s">
        <v>29</v>
      </c>
      <c r="I29" s="28"/>
      <c r="J29" s="29"/>
      <c r="K29" s="27"/>
    </row>
    <row r="30" spans="1:11" ht="20.25" customHeight="1" x14ac:dyDescent="0.25">
      <c r="A30" s="70" t="s">
        <v>18</v>
      </c>
      <c r="B30" s="61">
        <v>3233</v>
      </c>
      <c r="C30" s="57" t="s">
        <v>5</v>
      </c>
      <c r="D30" s="23"/>
      <c r="E30" s="113">
        <f>E31</f>
        <v>4800</v>
      </c>
      <c r="F30" s="74">
        <f>F31</f>
        <v>5600</v>
      </c>
      <c r="G30" s="75">
        <f>G31</f>
        <v>7000</v>
      </c>
      <c r="H30" s="23"/>
      <c r="I30" s="30"/>
      <c r="J30" s="31"/>
      <c r="K30" s="32"/>
    </row>
    <row r="31" spans="1:11" ht="45" x14ac:dyDescent="0.25">
      <c r="A31" s="63" t="s">
        <v>73</v>
      </c>
      <c r="B31" s="59"/>
      <c r="C31" s="50" t="s">
        <v>150</v>
      </c>
      <c r="D31" s="22" t="s">
        <v>40</v>
      </c>
      <c r="E31" s="33">
        <f>F31-800</f>
        <v>4800</v>
      </c>
      <c r="F31" s="33">
        <f>G31-(G31*25/125)</f>
        <v>5600</v>
      </c>
      <c r="G31" s="25">
        <v>7000</v>
      </c>
      <c r="H31" s="22" t="s">
        <v>29</v>
      </c>
      <c r="I31" s="28" t="s">
        <v>40</v>
      </c>
      <c r="J31" s="29" t="s">
        <v>40</v>
      </c>
      <c r="K31" s="27" t="s">
        <v>40</v>
      </c>
    </row>
    <row r="32" spans="1:11" x14ac:dyDescent="0.25">
      <c r="A32" s="70" t="s">
        <v>41</v>
      </c>
      <c r="B32" s="61">
        <v>3235</v>
      </c>
      <c r="C32" s="87" t="s">
        <v>6</v>
      </c>
      <c r="D32" s="23"/>
      <c r="E32" s="23"/>
      <c r="F32" s="74">
        <f t="shared" ref="F32:G32" si="1">F33+F34+F35+F36</f>
        <v>78000</v>
      </c>
      <c r="G32" s="74">
        <f t="shared" si="1"/>
        <v>91000</v>
      </c>
      <c r="H32" s="23"/>
      <c r="I32" s="30"/>
      <c r="J32" s="31"/>
      <c r="K32" s="32"/>
    </row>
    <row r="33" spans="1:12" x14ac:dyDescent="0.25">
      <c r="A33" s="63" t="s">
        <v>42</v>
      </c>
      <c r="B33" s="59"/>
      <c r="C33" s="50" t="s">
        <v>97</v>
      </c>
      <c r="D33" s="22" t="s">
        <v>40</v>
      </c>
      <c r="E33" s="22"/>
      <c r="F33" s="33">
        <f>G33-(G33*25/125)</f>
        <v>48000</v>
      </c>
      <c r="G33" s="25">
        <v>60000</v>
      </c>
      <c r="H33" s="22" t="s">
        <v>101</v>
      </c>
      <c r="I33" s="28" t="s">
        <v>40</v>
      </c>
      <c r="J33" s="29" t="s">
        <v>40</v>
      </c>
      <c r="K33" s="27" t="s">
        <v>40</v>
      </c>
    </row>
    <row r="34" spans="1:12" x14ac:dyDescent="0.25">
      <c r="A34" s="63" t="s">
        <v>116</v>
      </c>
      <c r="B34" s="59"/>
      <c r="C34" s="50" t="s">
        <v>98</v>
      </c>
      <c r="D34" s="22" t="s">
        <v>40</v>
      </c>
      <c r="E34" s="22"/>
      <c r="F34" s="33">
        <f>G34</f>
        <v>10000</v>
      </c>
      <c r="G34" s="25">
        <v>10000</v>
      </c>
      <c r="H34" s="22" t="s">
        <v>101</v>
      </c>
      <c r="I34" s="28" t="s">
        <v>40</v>
      </c>
      <c r="J34" s="29" t="s">
        <v>40</v>
      </c>
      <c r="K34" s="27" t="s">
        <v>40</v>
      </c>
    </row>
    <row r="35" spans="1:12" x14ac:dyDescent="0.25">
      <c r="A35" s="63" t="s">
        <v>117</v>
      </c>
      <c r="B35" s="59"/>
      <c r="C35" s="50" t="s">
        <v>99</v>
      </c>
      <c r="D35" s="22" t="s">
        <v>40</v>
      </c>
      <c r="E35" s="22"/>
      <c r="F35" s="33">
        <f>G35</f>
        <v>16000</v>
      </c>
      <c r="G35" s="25">
        <v>16000</v>
      </c>
      <c r="H35" s="22" t="s">
        <v>101</v>
      </c>
      <c r="I35" s="28" t="s">
        <v>40</v>
      </c>
      <c r="J35" s="29" t="s">
        <v>40</v>
      </c>
      <c r="K35" s="27" t="s">
        <v>40</v>
      </c>
    </row>
    <row r="36" spans="1:12" ht="30" x14ac:dyDescent="0.25">
      <c r="A36" s="63" t="s">
        <v>118</v>
      </c>
      <c r="B36" s="59"/>
      <c r="C36" s="50" t="s">
        <v>100</v>
      </c>
      <c r="D36" s="22" t="s">
        <v>40</v>
      </c>
      <c r="E36" s="22"/>
      <c r="F36" s="33">
        <f>G36-(G36*25/125)</f>
        <v>4000</v>
      </c>
      <c r="G36" s="25">
        <v>5000</v>
      </c>
      <c r="H36" s="22" t="s">
        <v>29</v>
      </c>
      <c r="I36" s="28" t="s">
        <v>40</v>
      </c>
      <c r="J36" s="29" t="s">
        <v>40</v>
      </c>
      <c r="K36" s="27" t="s">
        <v>40</v>
      </c>
    </row>
    <row r="37" spans="1:12" ht="20.25" customHeight="1" x14ac:dyDescent="0.25">
      <c r="A37" s="70" t="s">
        <v>19</v>
      </c>
      <c r="B37" s="61">
        <v>3236</v>
      </c>
      <c r="C37" s="57" t="s">
        <v>133</v>
      </c>
      <c r="D37" s="23"/>
      <c r="E37" s="23"/>
      <c r="F37" s="74">
        <f>G37</f>
        <v>10000</v>
      </c>
      <c r="G37" s="75">
        <f>G38+G39</f>
        <v>10000</v>
      </c>
      <c r="H37" s="23"/>
      <c r="I37" s="30"/>
      <c r="J37" s="31"/>
      <c r="K37" s="32"/>
    </row>
    <row r="38" spans="1:12" ht="37.5" customHeight="1" x14ac:dyDescent="0.25">
      <c r="A38" s="63" t="s">
        <v>28</v>
      </c>
      <c r="B38" s="59"/>
      <c r="C38" s="50" t="s">
        <v>49</v>
      </c>
      <c r="D38" s="22" t="s">
        <v>40</v>
      </c>
      <c r="E38" s="22"/>
      <c r="F38" s="33">
        <f>G38</f>
        <v>3000</v>
      </c>
      <c r="G38" s="25">
        <v>3000</v>
      </c>
      <c r="H38" s="22" t="s">
        <v>29</v>
      </c>
      <c r="I38" s="28" t="s">
        <v>40</v>
      </c>
      <c r="J38" s="29" t="s">
        <v>40</v>
      </c>
      <c r="K38" s="27" t="s">
        <v>40</v>
      </c>
    </row>
    <row r="39" spans="1:12" ht="30" x14ac:dyDescent="0.25">
      <c r="A39" s="63" t="s">
        <v>132</v>
      </c>
      <c r="B39" s="59"/>
      <c r="C39" s="50" t="s">
        <v>137</v>
      </c>
      <c r="D39" s="22"/>
      <c r="E39" s="22"/>
      <c r="F39" s="33">
        <f>G39</f>
        <v>7000</v>
      </c>
      <c r="G39" s="25">
        <v>7000</v>
      </c>
      <c r="H39" s="22" t="s">
        <v>29</v>
      </c>
      <c r="I39" s="28" t="s">
        <v>40</v>
      </c>
      <c r="J39" s="29" t="s">
        <v>40</v>
      </c>
      <c r="K39" s="27" t="s">
        <v>40</v>
      </c>
    </row>
    <row r="40" spans="1:12" ht="20.25" customHeight="1" x14ac:dyDescent="0.25">
      <c r="A40" s="70" t="s">
        <v>20</v>
      </c>
      <c r="B40" s="61">
        <v>3237</v>
      </c>
      <c r="C40" s="57" t="s">
        <v>9</v>
      </c>
      <c r="D40" s="23"/>
      <c r="E40" s="113">
        <f>E43</f>
        <v>1600</v>
      </c>
      <c r="F40" s="74">
        <f>F41+F42+F43</f>
        <v>6400</v>
      </c>
      <c r="G40" s="74">
        <f>G41+G42+G43</f>
        <v>8000</v>
      </c>
      <c r="H40" s="23"/>
      <c r="I40" s="30"/>
      <c r="J40" s="31"/>
      <c r="K40" s="32"/>
    </row>
    <row r="41" spans="1:12" ht="30" customHeight="1" x14ac:dyDescent="0.25">
      <c r="A41" s="66" t="s">
        <v>30</v>
      </c>
      <c r="B41" s="62"/>
      <c r="C41" s="44" t="s">
        <v>122</v>
      </c>
      <c r="D41" s="24" t="s">
        <v>40</v>
      </c>
      <c r="E41" s="24"/>
      <c r="F41" s="42">
        <f>G41-(G41*25/125)</f>
        <v>800</v>
      </c>
      <c r="G41" s="49">
        <v>1000</v>
      </c>
      <c r="H41" s="22" t="s">
        <v>29</v>
      </c>
      <c r="I41" s="28" t="s">
        <v>40</v>
      </c>
      <c r="J41" s="29" t="s">
        <v>40</v>
      </c>
      <c r="K41" s="27" t="s">
        <v>40</v>
      </c>
      <c r="L41" s="76"/>
    </row>
    <row r="42" spans="1:12" ht="28.5" customHeight="1" x14ac:dyDescent="0.25">
      <c r="A42" s="66" t="s">
        <v>138</v>
      </c>
      <c r="B42" s="62"/>
      <c r="C42" s="44" t="s">
        <v>141</v>
      </c>
      <c r="D42" s="24"/>
      <c r="E42" s="24"/>
      <c r="F42" s="42">
        <f>G42-(G42*25/125)</f>
        <v>2400</v>
      </c>
      <c r="G42" s="49">
        <v>3000</v>
      </c>
      <c r="H42" s="22" t="s">
        <v>29</v>
      </c>
      <c r="I42" s="28" t="s">
        <v>40</v>
      </c>
      <c r="J42" s="29" t="s">
        <v>40</v>
      </c>
      <c r="K42" s="27" t="s">
        <v>40</v>
      </c>
      <c r="L42" s="107"/>
    </row>
    <row r="43" spans="1:12" ht="29.25" customHeight="1" x14ac:dyDescent="0.25">
      <c r="A43" s="66" t="s">
        <v>139</v>
      </c>
      <c r="B43" s="62"/>
      <c r="C43" s="44" t="s">
        <v>140</v>
      </c>
      <c r="D43" s="24"/>
      <c r="E43" s="42">
        <f>F43-1600</f>
        <v>1600</v>
      </c>
      <c r="F43" s="42">
        <f>G43-(G43*25/125)</f>
        <v>3200</v>
      </c>
      <c r="G43" s="49">
        <v>4000</v>
      </c>
      <c r="H43" s="22" t="s">
        <v>29</v>
      </c>
      <c r="I43" s="28" t="s">
        <v>40</v>
      </c>
      <c r="J43" s="29" t="s">
        <v>40</v>
      </c>
      <c r="K43" s="27" t="s">
        <v>40</v>
      </c>
      <c r="L43" s="107"/>
    </row>
    <row r="44" spans="1:12" ht="20.25" customHeight="1" x14ac:dyDescent="0.25">
      <c r="A44" s="70" t="s">
        <v>53</v>
      </c>
      <c r="B44" s="61">
        <v>3238</v>
      </c>
      <c r="C44" s="57" t="s">
        <v>50</v>
      </c>
      <c r="D44" s="23"/>
      <c r="E44" s="23"/>
      <c r="F44" s="74">
        <f>F45</f>
        <v>7200</v>
      </c>
      <c r="G44" s="75">
        <f>G45</f>
        <v>9000</v>
      </c>
      <c r="H44" s="23"/>
      <c r="I44" s="30"/>
      <c r="J44" s="31"/>
      <c r="K44" s="32"/>
    </row>
    <row r="45" spans="1:12" ht="30" x14ac:dyDescent="0.25">
      <c r="A45" s="66" t="s">
        <v>54</v>
      </c>
      <c r="B45" s="62"/>
      <c r="C45" s="44" t="s">
        <v>134</v>
      </c>
      <c r="D45" s="24" t="s">
        <v>40</v>
      </c>
      <c r="E45" s="24"/>
      <c r="F45" s="42">
        <f>G45-(G45*25/125)</f>
        <v>7200</v>
      </c>
      <c r="G45" s="49">
        <v>9000</v>
      </c>
      <c r="H45" s="22" t="s">
        <v>29</v>
      </c>
      <c r="I45" s="28" t="s">
        <v>40</v>
      </c>
      <c r="J45" s="29" t="s">
        <v>40</v>
      </c>
      <c r="K45" s="27" t="s">
        <v>40</v>
      </c>
      <c r="L45" s="76"/>
    </row>
    <row r="46" spans="1:12" ht="20.25" customHeight="1" x14ac:dyDescent="0.25">
      <c r="A46" s="70" t="s">
        <v>55</v>
      </c>
      <c r="B46" s="61">
        <v>3239</v>
      </c>
      <c r="C46" s="57" t="s">
        <v>51</v>
      </c>
      <c r="D46" s="23"/>
      <c r="E46" s="23"/>
      <c r="F46" s="74">
        <f>F47</f>
        <v>800</v>
      </c>
      <c r="G46" s="75">
        <f>G47</f>
        <v>1000</v>
      </c>
      <c r="H46" s="23"/>
      <c r="I46" s="30"/>
      <c r="J46" s="31"/>
      <c r="K46" s="32"/>
    </row>
    <row r="47" spans="1:12" ht="45.75" customHeight="1" x14ac:dyDescent="0.25">
      <c r="A47" s="66" t="s">
        <v>56</v>
      </c>
      <c r="B47" s="62"/>
      <c r="C47" s="44" t="s">
        <v>52</v>
      </c>
      <c r="D47" s="24" t="s">
        <v>40</v>
      </c>
      <c r="E47" s="24"/>
      <c r="F47" s="42">
        <f>G47-(G47*25/125)</f>
        <v>800</v>
      </c>
      <c r="G47" s="49">
        <v>1000</v>
      </c>
      <c r="H47" s="22" t="s">
        <v>29</v>
      </c>
      <c r="I47" s="28" t="s">
        <v>40</v>
      </c>
      <c r="J47" s="29" t="s">
        <v>40</v>
      </c>
      <c r="K47" s="27" t="s">
        <v>40</v>
      </c>
    </row>
    <row r="48" spans="1:12" ht="31.5" customHeight="1" x14ac:dyDescent="0.25">
      <c r="A48" s="70" t="s">
        <v>62</v>
      </c>
      <c r="B48" s="61">
        <v>3241</v>
      </c>
      <c r="C48" s="57" t="s">
        <v>66</v>
      </c>
      <c r="D48" s="23"/>
      <c r="E48" s="23"/>
      <c r="F48" s="74">
        <f>F49+F50+F51</f>
        <v>10800</v>
      </c>
      <c r="G48" s="75">
        <f>G49+G50+G51</f>
        <v>12000</v>
      </c>
      <c r="H48" s="23"/>
      <c r="I48" s="30"/>
      <c r="J48" s="31"/>
      <c r="K48" s="32"/>
    </row>
    <row r="49" spans="1:14" ht="30.75" customHeight="1" x14ac:dyDescent="0.25">
      <c r="A49" s="66" t="s">
        <v>63</v>
      </c>
      <c r="B49" s="62"/>
      <c r="C49" s="44" t="s">
        <v>69</v>
      </c>
      <c r="D49" s="24" t="s">
        <v>40</v>
      </c>
      <c r="E49" s="24"/>
      <c r="F49" s="42">
        <f>G49</f>
        <v>6000</v>
      </c>
      <c r="G49" s="49">
        <v>6000</v>
      </c>
      <c r="H49" s="22" t="s">
        <v>29</v>
      </c>
      <c r="I49" s="28" t="s">
        <v>40</v>
      </c>
      <c r="J49" s="29" t="s">
        <v>40</v>
      </c>
      <c r="K49" s="27" t="s">
        <v>40</v>
      </c>
      <c r="L49" s="76"/>
      <c r="M49" s="77"/>
      <c r="N49" s="77"/>
    </row>
    <row r="50" spans="1:14" ht="30" customHeight="1" x14ac:dyDescent="0.25">
      <c r="A50" s="66" t="s">
        <v>119</v>
      </c>
      <c r="B50" s="62"/>
      <c r="C50" s="44" t="s">
        <v>70</v>
      </c>
      <c r="D50" s="24" t="s">
        <v>40</v>
      </c>
      <c r="E50" s="24"/>
      <c r="F50" s="42">
        <f>G50-(G50*25/125)</f>
        <v>3200</v>
      </c>
      <c r="G50" s="49">
        <v>4000</v>
      </c>
      <c r="H50" s="22" t="s">
        <v>29</v>
      </c>
      <c r="I50" s="28" t="s">
        <v>40</v>
      </c>
      <c r="J50" s="29" t="s">
        <v>40</v>
      </c>
      <c r="K50" s="27" t="s">
        <v>40</v>
      </c>
    </row>
    <row r="51" spans="1:14" ht="30" customHeight="1" x14ac:dyDescent="0.25">
      <c r="A51" s="66" t="s">
        <v>119</v>
      </c>
      <c r="B51" s="62"/>
      <c r="C51" s="44" t="s">
        <v>135</v>
      </c>
      <c r="D51" s="24"/>
      <c r="E51" s="24"/>
      <c r="F51" s="42">
        <f>G51-(G51*25/125)</f>
        <v>1600</v>
      </c>
      <c r="G51" s="49">
        <v>2000</v>
      </c>
      <c r="H51" s="22" t="s">
        <v>29</v>
      </c>
      <c r="I51" s="28" t="s">
        <v>40</v>
      </c>
      <c r="J51" s="29" t="s">
        <v>40</v>
      </c>
      <c r="K51" s="27" t="s">
        <v>40</v>
      </c>
    </row>
    <row r="52" spans="1:14" ht="20.25" customHeight="1" x14ac:dyDescent="0.25">
      <c r="A52" s="70" t="s">
        <v>64</v>
      </c>
      <c r="B52" s="61">
        <v>3293</v>
      </c>
      <c r="C52" s="57" t="s">
        <v>10</v>
      </c>
      <c r="D52" s="23"/>
      <c r="E52" s="23"/>
      <c r="F52" s="74">
        <f>F53</f>
        <v>14400</v>
      </c>
      <c r="G52" s="75">
        <f>G53</f>
        <v>18000</v>
      </c>
      <c r="H52" s="23"/>
      <c r="I52" s="30"/>
      <c r="J52" s="31"/>
      <c r="K52" s="32"/>
    </row>
    <row r="53" spans="1:14" ht="30" customHeight="1" x14ac:dyDescent="0.25">
      <c r="A53" s="66" t="s">
        <v>65</v>
      </c>
      <c r="B53" s="62"/>
      <c r="C53" s="44" t="s">
        <v>123</v>
      </c>
      <c r="D53" s="24" t="s">
        <v>40</v>
      </c>
      <c r="E53" s="24"/>
      <c r="F53" s="42">
        <f>G53-(G53*25/125)</f>
        <v>14400</v>
      </c>
      <c r="G53" s="49">
        <v>18000</v>
      </c>
      <c r="H53" s="22" t="s">
        <v>29</v>
      </c>
      <c r="I53" s="28" t="s">
        <v>40</v>
      </c>
      <c r="J53" s="29" t="s">
        <v>40</v>
      </c>
      <c r="K53" s="27" t="s">
        <v>40</v>
      </c>
    </row>
    <row r="54" spans="1:14" ht="20.25" customHeight="1" x14ac:dyDescent="0.25">
      <c r="A54" s="70" t="s">
        <v>68</v>
      </c>
      <c r="B54" s="61">
        <v>3294</v>
      </c>
      <c r="C54" s="57" t="s">
        <v>43</v>
      </c>
      <c r="D54" s="23"/>
      <c r="E54" s="23"/>
      <c r="F54" s="74">
        <f>F55+F56+F57</f>
        <v>6000</v>
      </c>
      <c r="G54" s="75">
        <f>G55+G56+G57</f>
        <v>6000</v>
      </c>
      <c r="H54" s="23"/>
      <c r="I54" s="30"/>
      <c r="J54" s="31"/>
      <c r="K54" s="32"/>
    </row>
    <row r="55" spans="1:14" ht="33" customHeight="1" x14ac:dyDescent="0.25">
      <c r="A55" s="66" t="s">
        <v>72</v>
      </c>
      <c r="B55" s="62"/>
      <c r="C55" s="44" t="s">
        <v>57</v>
      </c>
      <c r="D55" s="24" t="s">
        <v>40</v>
      </c>
      <c r="E55" s="24"/>
      <c r="F55" s="42">
        <f>G55</f>
        <v>1000</v>
      </c>
      <c r="G55" s="49">
        <v>1000</v>
      </c>
      <c r="H55" s="22" t="s">
        <v>29</v>
      </c>
      <c r="I55" s="28" t="s">
        <v>40</v>
      </c>
      <c r="J55" s="29" t="s">
        <v>40</v>
      </c>
      <c r="K55" s="27" t="s">
        <v>40</v>
      </c>
    </row>
    <row r="56" spans="1:14" ht="30" customHeight="1" x14ac:dyDescent="0.25">
      <c r="A56" s="66" t="s">
        <v>120</v>
      </c>
      <c r="B56" s="62"/>
      <c r="C56" s="44" t="s">
        <v>58</v>
      </c>
      <c r="D56" s="24" t="s">
        <v>40</v>
      </c>
      <c r="E56" s="24"/>
      <c r="F56" s="42">
        <f>G56</f>
        <v>200</v>
      </c>
      <c r="G56" s="49">
        <v>200</v>
      </c>
      <c r="H56" s="22" t="s">
        <v>29</v>
      </c>
      <c r="I56" s="28" t="s">
        <v>40</v>
      </c>
      <c r="J56" s="29" t="s">
        <v>40</v>
      </c>
      <c r="K56" s="27" t="s">
        <v>40</v>
      </c>
    </row>
    <row r="57" spans="1:14" ht="27" customHeight="1" x14ac:dyDescent="0.25">
      <c r="A57" s="66" t="s">
        <v>121</v>
      </c>
      <c r="B57" s="62"/>
      <c r="C57" s="44" t="s">
        <v>59</v>
      </c>
      <c r="D57" s="24" t="s">
        <v>40</v>
      </c>
      <c r="E57" s="24"/>
      <c r="F57" s="42">
        <v>4800</v>
      </c>
      <c r="G57" s="49">
        <v>4800</v>
      </c>
      <c r="H57" s="22" t="s">
        <v>29</v>
      </c>
      <c r="I57" s="28" t="s">
        <v>40</v>
      </c>
      <c r="J57" s="29" t="s">
        <v>40</v>
      </c>
      <c r="K57" s="27" t="s">
        <v>40</v>
      </c>
    </row>
    <row r="58" spans="1:14" ht="20.25" customHeight="1" x14ac:dyDescent="0.25">
      <c r="A58" s="70" t="s">
        <v>78</v>
      </c>
      <c r="B58" s="61">
        <v>3295</v>
      </c>
      <c r="C58" s="57" t="s">
        <v>60</v>
      </c>
      <c r="D58" s="23"/>
      <c r="E58" s="23"/>
      <c r="F58" s="74">
        <f>F59</f>
        <v>800</v>
      </c>
      <c r="G58" s="75">
        <f>G59</f>
        <v>1000</v>
      </c>
      <c r="H58" s="23"/>
      <c r="I58" s="30"/>
      <c r="J58" s="31"/>
      <c r="K58" s="32"/>
    </row>
    <row r="59" spans="1:14" ht="30" x14ac:dyDescent="0.25">
      <c r="A59" s="67" t="s">
        <v>79</v>
      </c>
      <c r="B59" s="62"/>
      <c r="C59" s="44" t="s">
        <v>61</v>
      </c>
      <c r="D59" s="24" t="s">
        <v>40</v>
      </c>
      <c r="E59" s="24"/>
      <c r="F59" s="42">
        <v>800</v>
      </c>
      <c r="G59" s="49">
        <v>1000</v>
      </c>
      <c r="H59" s="22" t="s">
        <v>29</v>
      </c>
      <c r="I59" s="28" t="s">
        <v>40</v>
      </c>
      <c r="J59" s="29" t="s">
        <v>40</v>
      </c>
      <c r="K59" s="27" t="s">
        <v>40</v>
      </c>
    </row>
    <row r="60" spans="1:14" ht="20.25" customHeight="1" x14ac:dyDescent="0.25">
      <c r="A60" s="70" t="s">
        <v>80</v>
      </c>
      <c r="B60" s="61">
        <v>3299</v>
      </c>
      <c r="C60" s="57" t="s">
        <v>11</v>
      </c>
      <c r="D60" s="23"/>
      <c r="E60" s="23"/>
      <c r="F60" s="74">
        <f>F61</f>
        <v>800</v>
      </c>
      <c r="G60" s="75">
        <f>G61</f>
        <v>1000</v>
      </c>
      <c r="H60" s="23"/>
      <c r="I60" s="30"/>
      <c r="J60" s="31"/>
      <c r="K60" s="32"/>
    </row>
    <row r="61" spans="1:14" ht="30" customHeight="1" x14ac:dyDescent="0.25">
      <c r="A61" s="66" t="s">
        <v>81</v>
      </c>
      <c r="B61" s="62"/>
      <c r="C61" s="44" t="s">
        <v>67</v>
      </c>
      <c r="D61" s="24" t="s">
        <v>40</v>
      </c>
      <c r="E61" s="24"/>
      <c r="F61" s="42">
        <f>G61-(G61*25/125)</f>
        <v>800</v>
      </c>
      <c r="G61" s="49">
        <v>1000</v>
      </c>
      <c r="H61" s="22" t="s">
        <v>29</v>
      </c>
      <c r="I61" s="28" t="s">
        <v>40</v>
      </c>
      <c r="J61" s="29" t="s">
        <v>40</v>
      </c>
      <c r="K61" s="27" t="s">
        <v>40</v>
      </c>
    </row>
    <row r="62" spans="1:14" ht="30" customHeight="1" x14ac:dyDescent="0.25">
      <c r="A62" s="70" t="s">
        <v>91</v>
      </c>
      <c r="B62" s="61">
        <v>3431</v>
      </c>
      <c r="C62" s="87" t="s">
        <v>102</v>
      </c>
      <c r="D62" s="23"/>
      <c r="E62" s="23"/>
      <c r="F62" s="84">
        <f t="shared" ref="F62:G62" si="2">F63</f>
        <v>2000</v>
      </c>
      <c r="G62" s="84">
        <f t="shared" si="2"/>
        <v>2000</v>
      </c>
      <c r="H62" s="23"/>
      <c r="I62" s="30"/>
      <c r="J62" s="31"/>
      <c r="K62" s="32"/>
    </row>
    <row r="63" spans="1:14" ht="30" customHeight="1" x14ac:dyDescent="0.25">
      <c r="A63" s="66" t="s">
        <v>92</v>
      </c>
      <c r="B63" s="62"/>
      <c r="C63" s="44" t="s">
        <v>93</v>
      </c>
      <c r="D63" s="24" t="s">
        <v>40</v>
      </c>
      <c r="E63" s="24"/>
      <c r="F63" s="42">
        <f>G63</f>
        <v>2000</v>
      </c>
      <c r="G63" s="49">
        <v>2000</v>
      </c>
      <c r="H63" s="22" t="s">
        <v>29</v>
      </c>
      <c r="I63" s="28" t="s">
        <v>40</v>
      </c>
      <c r="J63" s="29" t="s">
        <v>40</v>
      </c>
      <c r="K63" s="27" t="s">
        <v>40</v>
      </c>
    </row>
    <row r="64" spans="1:14" ht="33.75" customHeight="1" x14ac:dyDescent="0.25">
      <c r="A64" s="70" t="s">
        <v>94</v>
      </c>
      <c r="B64" s="61">
        <v>422</v>
      </c>
      <c r="C64" s="57" t="s">
        <v>82</v>
      </c>
      <c r="D64" s="23"/>
      <c r="E64" s="113">
        <f>E66</f>
        <v>2400</v>
      </c>
      <c r="F64" s="74">
        <f>F65+F66</f>
        <v>50400</v>
      </c>
      <c r="G64" s="75">
        <f>G65+G66</f>
        <v>63000</v>
      </c>
      <c r="H64" s="23"/>
      <c r="I64" s="30"/>
      <c r="J64" s="31"/>
      <c r="K64" s="32"/>
    </row>
    <row r="65" spans="1:11" ht="28.5" customHeight="1" x14ac:dyDescent="0.25">
      <c r="A65" s="101" t="s">
        <v>95</v>
      </c>
      <c r="B65" s="102"/>
      <c r="C65" s="103" t="s">
        <v>136</v>
      </c>
      <c r="D65" s="104"/>
      <c r="E65" s="104"/>
      <c r="F65" s="105">
        <f>G65-(G65*25/125)</f>
        <v>5600</v>
      </c>
      <c r="G65" s="106">
        <v>7000</v>
      </c>
      <c r="H65" s="22" t="s">
        <v>29</v>
      </c>
      <c r="I65" s="28" t="s">
        <v>40</v>
      </c>
      <c r="J65" s="29" t="s">
        <v>40</v>
      </c>
      <c r="K65" s="27" t="s">
        <v>40</v>
      </c>
    </row>
    <row r="66" spans="1:11" ht="90" x14ac:dyDescent="0.25">
      <c r="A66" s="66" t="s">
        <v>95</v>
      </c>
      <c r="B66" s="62"/>
      <c r="C66" s="44" t="s">
        <v>125</v>
      </c>
      <c r="D66" s="24" t="s">
        <v>40</v>
      </c>
      <c r="E66" s="42">
        <f>F66-42400</f>
        <v>2400</v>
      </c>
      <c r="F66" s="42">
        <f>G66-(G66*25/125)</f>
        <v>44800</v>
      </c>
      <c r="G66" s="49">
        <v>56000</v>
      </c>
      <c r="H66" s="22" t="s">
        <v>145</v>
      </c>
      <c r="I66" s="28" t="s">
        <v>40</v>
      </c>
      <c r="J66" s="29" t="s">
        <v>40</v>
      </c>
      <c r="K66" s="27" t="s">
        <v>40</v>
      </c>
    </row>
    <row r="69" spans="1:11" x14ac:dyDescent="0.25">
      <c r="C69" t="s">
        <v>108</v>
      </c>
      <c r="H69"/>
      <c r="I69" s="45" t="s">
        <v>109</v>
      </c>
      <c r="J69" s="45"/>
    </row>
    <row r="70" spans="1:11" x14ac:dyDescent="0.25">
      <c r="H70"/>
      <c r="I70" s="45"/>
      <c r="J70" s="45"/>
    </row>
    <row r="71" spans="1:11" x14ac:dyDescent="0.25">
      <c r="B71" s="109" t="s">
        <v>111</v>
      </c>
      <c r="C71" s="109"/>
      <c r="H71" s="110" t="s">
        <v>112</v>
      </c>
      <c r="I71" s="110"/>
      <c r="J71" s="110"/>
    </row>
    <row r="72" spans="1:11" x14ac:dyDescent="0.25">
      <c r="C72" t="s">
        <v>142</v>
      </c>
      <c r="H72"/>
      <c r="I72" s="45" t="s">
        <v>110</v>
      </c>
      <c r="J72" s="45"/>
    </row>
  </sheetData>
  <mergeCells count="3">
    <mergeCell ref="C3:H3"/>
    <mergeCell ref="B71:C71"/>
    <mergeCell ref="H71:J71"/>
  </mergeCells>
  <pageMargins left="0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sqref="A1:F3"/>
    </sheetView>
  </sheetViews>
  <sheetFormatPr defaultRowHeight="15" x14ac:dyDescent="0.25"/>
  <cols>
    <col min="4" max="4" width="12.7109375" customWidth="1"/>
    <col min="5" max="5" width="15.42578125" customWidth="1"/>
  </cols>
  <sheetData>
    <row r="1" spans="1:6" ht="60" x14ac:dyDescent="0.25">
      <c r="A1" s="1" t="s">
        <v>15</v>
      </c>
      <c r="B1" s="2">
        <v>3235</v>
      </c>
      <c r="C1" s="8" t="s">
        <v>6</v>
      </c>
      <c r="D1" s="14">
        <f>D2+D3</f>
        <v>135000</v>
      </c>
      <c r="E1" s="12">
        <v>165000</v>
      </c>
      <c r="F1" s="3"/>
    </row>
    <row r="2" spans="1:6" ht="60" x14ac:dyDescent="0.25">
      <c r="A2" s="4" t="s">
        <v>25</v>
      </c>
      <c r="B2" s="5"/>
      <c r="C2" s="6" t="s">
        <v>7</v>
      </c>
      <c r="D2" s="13">
        <f>E2-(E2*25/125)</f>
        <v>120000</v>
      </c>
      <c r="E2" s="11">
        <f>12500*12</f>
        <v>150000</v>
      </c>
      <c r="F2" s="7"/>
    </row>
    <row r="3" spans="1:6" ht="90" x14ac:dyDescent="0.25">
      <c r="A3" s="4" t="s">
        <v>26</v>
      </c>
      <c r="B3" s="5"/>
      <c r="C3" s="6" t="s">
        <v>8</v>
      </c>
      <c r="D3" s="13">
        <f>E3</f>
        <v>15000</v>
      </c>
      <c r="E3" s="11">
        <f>1500*10</f>
        <v>15000</v>
      </c>
      <c r="F3" s="7"/>
    </row>
    <row r="10" spans="1:6" x14ac:dyDescent="0.25">
      <c r="D10" t="s">
        <v>31</v>
      </c>
      <c r="E10">
        <v>1500</v>
      </c>
    </row>
    <row r="11" spans="1:6" x14ac:dyDescent="0.25">
      <c r="D11" t="s">
        <v>32</v>
      </c>
      <c r="E11">
        <v>300</v>
      </c>
    </row>
    <row r="12" spans="1:6" x14ac:dyDescent="0.25">
      <c r="D12" t="s">
        <v>33</v>
      </c>
      <c r="E12">
        <v>1000</v>
      </c>
    </row>
    <row r="13" spans="1:6" x14ac:dyDescent="0.25">
      <c r="D13" t="s">
        <v>34</v>
      </c>
      <c r="E13">
        <v>300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2015-11-10T09:34:51Z</cp:lastPrinted>
  <dcterms:created xsi:type="dcterms:W3CDTF">2013-01-08T11:21:25Z</dcterms:created>
  <dcterms:modified xsi:type="dcterms:W3CDTF">2017-01-25T13:10:04Z</dcterms:modified>
</cp:coreProperties>
</file>