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20730" windowHeight="88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6" i="1" l="1"/>
  <c r="G36" i="1"/>
  <c r="F36" i="1"/>
  <c r="E9" i="1"/>
  <c r="E10" i="1"/>
  <c r="E6" i="1"/>
  <c r="E38" i="1"/>
  <c r="F38" i="1"/>
  <c r="E37" i="1"/>
  <c r="E8" i="1"/>
  <c r="E7" i="1"/>
  <c r="F20" i="1" l="1"/>
  <c r="G20" i="1"/>
  <c r="F57" i="1" l="1"/>
  <c r="F43" i="1"/>
  <c r="G43" i="1"/>
  <c r="G21" i="1"/>
  <c r="F37" i="1" l="1"/>
  <c r="F13" i="1"/>
  <c r="G9" i="1"/>
  <c r="G29" i="1" l="1"/>
  <c r="F32" i="1"/>
  <c r="F33" i="1"/>
  <c r="F31" i="1"/>
  <c r="F30" i="1"/>
  <c r="F29" i="1" l="1"/>
  <c r="F56" i="1"/>
  <c r="G56" i="1"/>
  <c r="F23" i="1"/>
  <c r="G6" i="1"/>
  <c r="F8" i="1" l="1"/>
  <c r="F7" i="1"/>
  <c r="F6" i="1" l="1"/>
  <c r="F59" i="1"/>
  <c r="F58" i="1" s="1"/>
  <c r="G58" i="1"/>
  <c r="G11" i="1" l="1"/>
  <c r="F45" i="1" l="1"/>
  <c r="F10" i="1"/>
  <c r="F9" i="1" l="1"/>
  <c r="G52" i="1"/>
  <c r="F52" i="1"/>
  <c r="F44" i="1"/>
  <c r="G54" i="1"/>
  <c r="G48" i="1"/>
  <c r="F49" i="1"/>
  <c r="F50" i="1"/>
  <c r="G46" i="1"/>
  <c r="F42" i="1"/>
  <c r="F41" i="1" s="1"/>
  <c r="G41" i="1"/>
  <c r="F40" i="1"/>
  <c r="F39" i="1" s="1"/>
  <c r="G39" i="1"/>
  <c r="G27" i="1"/>
  <c r="G24" i="1"/>
  <c r="G19" i="1"/>
  <c r="F19" i="1"/>
  <c r="G17" i="1"/>
  <c r="F18" i="1"/>
  <c r="F17" i="1" l="1"/>
  <c r="F48" i="1"/>
  <c r="E3" i="2" l="1"/>
  <c r="D3" i="2" s="1"/>
  <c r="E2" i="2"/>
  <c r="D2" i="2" s="1"/>
  <c r="D1" i="2" l="1"/>
  <c r="F55" i="1"/>
  <c r="F54" i="1" s="1"/>
  <c r="F47" i="1"/>
  <c r="F46" i="1" s="1"/>
  <c r="F35" i="1"/>
  <c r="F34" i="1"/>
  <c r="F28" i="1"/>
  <c r="F27" i="1" s="1"/>
  <c r="F26" i="1"/>
  <c r="F25" i="1"/>
  <c r="F22" i="1"/>
  <c r="F21" i="1" s="1"/>
  <c r="F12" i="1"/>
  <c r="F15" i="1"/>
  <c r="F14" i="1"/>
  <c r="F11" i="1" l="1"/>
  <c r="F24" i="1"/>
</calcChain>
</file>

<file path=xl/sharedStrings.xml><?xml version="1.0" encoding="utf-8"?>
<sst xmlns="http://schemas.openxmlformats.org/spreadsheetml/2006/main" count="310" uniqueCount="140">
  <si>
    <t>Konto</t>
  </si>
  <si>
    <t>Postupak i način nabave</t>
  </si>
  <si>
    <t>uredski materijal i ostali materijalni rashodi</t>
  </si>
  <si>
    <t>usluge telefona, pošte i prijevoza</t>
  </si>
  <si>
    <t>usluge tekućeg i investicijskog održavanja</t>
  </si>
  <si>
    <t>usluge promidžbe i informiranja</t>
  </si>
  <si>
    <t>zakupnine i najamnine</t>
  </si>
  <si>
    <t>najam prostora POU Kutina</t>
  </si>
  <si>
    <t>najam prostora OŠ Vladimira Vidrića Kutina</t>
  </si>
  <si>
    <t>intelektualne i osobne usluge</t>
  </si>
  <si>
    <t>reprezentacija</t>
  </si>
  <si>
    <t>zdravstvene i veterinarske usluge</t>
  </si>
  <si>
    <t>ostali nespomenuti rashodi poslovanja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</si>
  <si>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</si>
  <si>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</si>
  <si>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</si>
  <si>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</si>
  <si>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</si>
  <si>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</si>
  <si>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</si>
  <si>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</si>
  <si>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</si>
  <si>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1.1.</t>
  </si>
  <si>
    <t>2.1.</t>
  </si>
  <si>
    <t>3.1.</t>
  </si>
  <si>
    <t>4.1.</t>
  </si>
  <si>
    <t>5.1.</t>
  </si>
  <si>
    <t>5.2.</t>
  </si>
  <si>
    <t>7.1.</t>
  </si>
  <si>
    <t>10.1.</t>
  </si>
  <si>
    <t>bagatelna nabava</t>
  </si>
  <si>
    <t>11.1.</t>
  </si>
  <si>
    <t>boja za printer</t>
  </si>
  <si>
    <t>registratori</t>
  </si>
  <si>
    <t>papir</t>
  </si>
  <si>
    <t>koverte</t>
  </si>
  <si>
    <t>Red. br.</t>
  </si>
  <si>
    <t>Predmet nabave</t>
  </si>
  <si>
    <t>Evidencijski broj nabave</t>
  </si>
  <si>
    <t>Planirano trajanje ugovora/okvirnog sporazuma</t>
  </si>
  <si>
    <t>Planirani početak postupka</t>
  </si>
  <si>
    <t>-</t>
  </si>
  <si>
    <t>9.</t>
  </si>
  <si>
    <t>9.1.</t>
  </si>
  <si>
    <t>članarine</t>
  </si>
  <si>
    <r>
      <rPr>
        <u/>
        <sz val="11"/>
        <color theme="1"/>
        <rFont val="Calibri"/>
        <family val="2"/>
        <charset val="238"/>
        <scheme val="minor"/>
      </rPr>
      <t>arhivski materijal:</t>
    </r>
    <r>
      <rPr>
        <sz val="11"/>
        <color theme="1"/>
        <rFont val="Calibri"/>
        <family val="2"/>
        <charset val="238"/>
        <scheme val="minor"/>
      </rPr>
      <t xml:space="preserve"> pedagoška dokumentacija (dnevnici, dnevnici rada, imenici, priručni imenici, rasporedi sati i ostalo)</t>
    </r>
  </si>
  <si>
    <r>
      <t>materijal i sredstva za čišćenje i održavanje</t>
    </r>
    <r>
      <rPr>
        <sz val="11"/>
        <color theme="1"/>
        <rFont val="Calibri"/>
        <family val="2"/>
        <charset val="238"/>
        <scheme val="minor"/>
      </rPr>
      <t xml:space="preserve">:                 deterđent za pranje posuđa,  sredstva za pranje wc-a, sredstva za pranje podova, sredstva za pranje drvenih površina, sredstva za pranje stakla, spužvice za pranje, krpe za pod, višenamjenske krpe, vreće za smeće,  osvježivač wc-a i ostalo                              </t>
    </r>
  </si>
  <si>
    <r>
      <rPr>
        <u/>
        <sz val="11"/>
        <color theme="1"/>
        <rFont val="Calibri"/>
        <family val="2"/>
        <charset val="238"/>
        <scheme val="minor"/>
      </rPr>
      <t>materijal za higijenske potrebe i njegu</t>
    </r>
    <r>
      <rPr>
        <sz val="11"/>
        <color theme="1"/>
        <rFont val="Calibri"/>
        <family val="2"/>
        <charset val="238"/>
        <scheme val="minor"/>
      </rPr>
      <t xml:space="preserve">:                                        toaletni sapun, kuhinjski ručnici, wc papiri   i ostalo                            </t>
    </r>
  </si>
  <si>
    <t>materijal i dijelovi za tekuće i investicijsko održavanje</t>
  </si>
  <si>
    <t>sitni inventar i auto gume</t>
  </si>
  <si>
    <r>
      <rPr>
        <u/>
        <sz val="11"/>
        <color theme="1"/>
        <rFont val="Calibri"/>
        <family val="2"/>
        <charset val="238"/>
        <scheme val="minor"/>
      </rPr>
      <t xml:space="preserve">promidžbeni materijali: </t>
    </r>
    <r>
      <rPr>
        <sz val="11"/>
        <color theme="1"/>
        <rFont val="Calibri"/>
        <family val="2"/>
        <charset val="238"/>
        <scheme val="minor"/>
      </rPr>
      <t>izrada letaka i plakata za koncerte i ostale manifestacije</t>
    </r>
  </si>
  <si>
    <r>
      <rPr>
        <u/>
        <sz val="11"/>
        <color theme="1"/>
        <rFont val="Calibri"/>
        <family val="2"/>
        <charset val="238"/>
        <scheme val="minor"/>
      </rPr>
      <t>obvezni zdravstveni pregledi zaposlenika</t>
    </r>
    <r>
      <rPr>
        <sz val="11"/>
        <color theme="1"/>
        <rFont val="Calibri"/>
        <family val="2"/>
        <charset val="238"/>
        <scheme val="minor"/>
      </rPr>
      <t>:                         pregled za sanitarnu knjižicu i sanitarna knjižica</t>
    </r>
  </si>
  <si>
    <t>računalne usluge</t>
  </si>
  <si>
    <t xml:space="preserve">ostale usluge </t>
  </si>
  <si>
    <t>grafičke i tiskarske usluge, usluge kopiranja, uvezivanja, čišćenja, pranja i ostale nespomenute usluge</t>
  </si>
  <si>
    <t>12.</t>
  </si>
  <si>
    <t>12.1.</t>
  </si>
  <si>
    <t>13.</t>
  </si>
  <si>
    <t>13.1.</t>
  </si>
  <si>
    <t>članarina- HRVATSKA ZAJEDNICA OSNOVNIH ŠKOLA</t>
  </si>
  <si>
    <t>članarina- HRVATSKA UDRUGA RAVNATELJA OSNOVNIH ŠKOLA</t>
  </si>
  <si>
    <t>članarina- HRVATSKO DRUŠTVO GLAZBENIH I PLESNIH PEDAGOGA</t>
  </si>
  <si>
    <t>pristojbe i naknade</t>
  </si>
  <si>
    <t>upravne i administrativne pristojbe, sudske pristojbe, javnobilježničke i ostale pristojbe</t>
  </si>
  <si>
    <t>14.</t>
  </si>
  <si>
    <t>14.1.</t>
  </si>
  <si>
    <t>15.</t>
  </si>
  <si>
    <t>15.1.</t>
  </si>
  <si>
    <t>naknade troškova osobama izvan radnog odnosa</t>
  </si>
  <si>
    <t>rashodi protokola i ostali nespomenuti rashodi</t>
  </si>
  <si>
    <t>16.</t>
  </si>
  <si>
    <t>stručno usavršavanje zaposlenika</t>
  </si>
  <si>
    <t>16.1.</t>
  </si>
  <si>
    <t>8.1.</t>
  </si>
  <si>
    <r>
      <rPr>
        <u/>
        <sz val="11"/>
        <color theme="1"/>
        <rFont val="Calibri"/>
        <family val="2"/>
        <charset val="238"/>
        <scheme val="minor"/>
      </rPr>
      <t>poštarina</t>
    </r>
    <r>
      <rPr>
        <sz val="11"/>
        <color theme="1"/>
        <rFont val="Calibri"/>
        <family val="2"/>
        <charset val="238"/>
        <scheme val="minor"/>
      </rPr>
      <t>: poštanske usluge (obična pisma, preporučeno, s povratnicom, pošiljke i ostale poštanske usluge)</t>
    </r>
  </si>
  <si>
    <r>
      <rPr>
        <u/>
        <sz val="11"/>
        <color theme="1"/>
        <rFont val="Calibri"/>
        <family val="2"/>
        <charset val="238"/>
        <scheme val="minor"/>
      </rPr>
      <t>usluge telefona, telefaksa</t>
    </r>
    <r>
      <rPr>
        <sz val="11"/>
        <color theme="1"/>
        <rFont val="Calibri"/>
        <family val="2"/>
        <charset val="238"/>
        <scheme val="minor"/>
      </rPr>
      <t>: Metronet (telefon, telefaks i internet) - fiksna mjesečna naknada+ korištenje i ostali troškovi</t>
    </r>
  </si>
  <si>
    <r>
      <rPr>
        <u/>
        <sz val="11"/>
        <color theme="1"/>
        <rFont val="Calibri"/>
        <family val="2"/>
        <charset val="238"/>
        <scheme val="minor"/>
      </rPr>
      <t>uredski materija</t>
    </r>
    <r>
      <rPr>
        <sz val="11"/>
        <color theme="1"/>
        <rFont val="Calibri"/>
        <family val="2"/>
        <charset val="238"/>
        <scheme val="minor"/>
      </rPr>
      <t>l: papir, toneri za printer, registratori, olovke, fascikli, blagajnički izvještaji, uplatnice- blok, isplatnice- blok, narudžbenice- blok, markeri, putni nalozi, urudžbeni zapisnici u arcima, obrasci za prijavu/odjavu/promjenu osiguranja (mirovinsko i zdravstveno), DVD-R,  CD-R, HUB nalozi za plaćanje, blokovi za pisanje, flomasteri za ploču, kuverte, spojnice, korektori za brisanje, selotejp i sav ostali uredski materijal za potrebe održavanja nastave i rad administracije</t>
    </r>
  </si>
  <si>
    <t>Ugovor o javnoj nabavi/  okvirni sporazum</t>
  </si>
  <si>
    <t>1.2.</t>
  </si>
  <si>
    <t>7.2.</t>
  </si>
  <si>
    <t>17.</t>
  </si>
  <si>
    <t>17.1.</t>
  </si>
  <si>
    <t>18.</t>
  </si>
  <si>
    <t>18.1.</t>
  </si>
  <si>
    <t>postrojenja i oprema</t>
  </si>
  <si>
    <t>1.</t>
  </si>
  <si>
    <t>službena putovanja</t>
  </si>
  <si>
    <r>
      <rPr>
        <u/>
        <sz val="11"/>
        <color theme="1"/>
        <rFont val="Calibri"/>
        <family val="2"/>
        <charset val="238"/>
        <scheme val="minor"/>
      </rPr>
      <t>smještaj na službenom putovanju</t>
    </r>
    <r>
      <rPr>
        <sz val="11"/>
        <color theme="1"/>
        <rFont val="Calibri"/>
        <family val="2"/>
        <charset val="238"/>
        <scheme val="minor"/>
      </rPr>
      <t>:                                            smještaj zaposlenika za vrijeme stručnog usavršavanja i pratnje učenika na natjecanjima</t>
    </r>
  </si>
  <si>
    <r>
      <rPr>
        <u/>
        <sz val="11"/>
        <color theme="1"/>
        <rFont val="Calibri"/>
        <family val="2"/>
        <charset val="238"/>
        <scheme val="minor"/>
      </rPr>
      <t>prijevoz na službenom putovanju</t>
    </r>
    <r>
      <rPr>
        <sz val="11"/>
        <color theme="1"/>
        <rFont val="Calibri"/>
        <family val="2"/>
        <charset val="238"/>
        <scheme val="minor"/>
      </rPr>
      <t>: prijevoz zaposlenika za vrijeme stručnog usavršavanja i pratnje učenika na natjecanjima</t>
    </r>
  </si>
  <si>
    <t>3.2.</t>
  </si>
  <si>
    <t>3.3.</t>
  </si>
  <si>
    <t>3.4.</t>
  </si>
  <si>
    <t>3.5.</t>
  </si>
  <si>
    <t>19.</t>
  </si>
  <si>
    <t>19.1.</t>
  </si>
  <si>
    <t>bankarske usluge</t>
  </si>
  <si>
    <t>20.</t>
  </si>
  <si>
    <t>20.1.</t>
  </si>
  <si>
    <t>6.1.</t>
  </si>
  <si>
    <t>najam POU Kutina</t>
  </si>
  <si>
    <t>najam OŠ V. Vidrića Kutina</t>
  </si>
  <si>
    <t>najam Dječji vrtić Kutina</t>
  </si>
  <si>
    <t>najam fotokopirni aparat</t>
  </si>
  <si>
    <t>izuzeće</t>
  </si>
  <si>
    <t>bankarske usluge i usluge platnog prometa</t>
  </si>
  <si>
    <t>kotizacije za sudjelovanje zaposlenika na seminarima, stručnim usavršavanjima, plenumima, stručni ispiti</t>
  </si>
  <si>
    <r>
      <rPr>
        <u/>
        <sz val="11"/>
        <color theme="1"/>
        <rFont val="Calibri"/>
        <family val="2"/>
        <charset val="238"/>
        <scheme val="minor"/>
      </rPr>
      <t>stručna literatura</t>
    </r>
    <r>
      <rPr>
        <sz val="11"/>
        <color theme="1"/>
        <rFont val="Calibri"/>
        <family val="2"/>
        <charset val="238"/>
        <scheme val="minor"/>
      </rPr>
      <t>: tiskano izdanje časopisa Računovodstvo i financije (12 brojeva + časopis Riznica u prilogu), note za potrebe nastave, ostali stručni časopisi</t>
    </r>
  </si>
  <si>
    <t xml:space="preserve">sitni inventar                                   </t>
  </si>
  <si>
    <r>
      <rPr>
        <u/>
        <sz val="11"/>
        <color theme="1"/>
        <rFont val="Calibri"/>
        <family val="2"/>
        <charset val="238"/>
        <scheme val="minor"/>
      </rPr>
      <t>održavanje</t>
    </r>
    <r>
      <rPr>
        <sz val="11"/>
        <color theme="1"/>
        <rFont val="Calibri"/>
        <family val="2"/>
        <charset val="238"/>
        <scheme val="minor"/>
      </rPr>
      <t xml:space="preserve">: računala, računalna oprema   i ostala oprema                                                      </t>
    </r>
  </si>
  <si>
    <r>
      <rPr>
        <u/>
        <sz val="11"/>
        <color theme="1"/>
        <rFont val="Calibri"/>
        <family val="2"/>
        <charset val="238"/>
        <scheme val="minor"/>
      </rPr>
      <t>održavanje glazbenih instrumenata</t>
    </r>
    <r>
      <rPr>
        <sz val="11"/>
        <color theme="1"/>
        <rFont val="Calibri"/>
        <family val="2"/>
        <charset val="238"/>
        <scheme val="minor"/>
      </rPr>
      <t>:                                                   ugađanja i popravci instrumenata te ostale nastavne opreme</t>
    </r>
  </si>
  <si>
    <t>Predsjednik Školskog odbora:</t>
  </si>
  <si>
    <t>Ravnatelj:</t>
  </si>
  <si>
    <t>Nikola Šćapec, prof.</t>
  </si>
  <si>
    <t>______________________________________________</t>
  </si>
  <si>
    <t>___________________________________</t>
  </si>
  <si>
    <t>6.2.</t>
  </si>
  <si>
    <t>9.2.</t>
  </si>
  <si>
    <t>9.3.</t>
  </si>
  <si>
    <t>9.4.</t>
  </si>
  <si>
    <t>14.2.</t>
  </si>
  <si>
    <t>16.2.</t>
  </si>
  <si>
    <t>16.3.</t>
  </si>
  <si>
    <t>usluge održavanja web stranice prema sklopljenom ugovoru</t>
  </si>
  <si>
    <t>redovito održavanje računovodstvenog programa MIPSED to GO za 2016. godinu</t>
  </si>
  <si>
    <t>obilježavanje Dana OGŠ Borisa Papandopula Kutina, božićni koncert i ostale potrebe škole</t>
  </si>
  <si>
    <r>
      <rPr>
        <u/>
        <sz val="11"/>
        <rFont val="Calibri"/>
        <family val="2"/>
        <charset val="238"/>
        <scheme val="minor"/>
      </rPr>
      <t>materijal i dijelovi za tekuće i investicijsko održavanje postrojenja i opreme</t>
    </r>
    <r>
      <rPr>
        <sz val="11"/>
        <rFont val="Calibri"/>
        <family val="2"/>
        <charset val="238"/>
        <scheme val="minor"/>
      </rPr>
      <t>:                                  žice za žičane instrumente, trzalice, kalofoniji za gudala, usnici i ostalo</t>
    </r>
  </si>
  <si>
    <t>glazbeni instrumenti</t>
  </si>
  <si>
    <t>Povećanje/smanjenje (bez PDV-a) u odnosu na PLAN NABAVE ZA 2016. GODINU</t>
  </si>
  <si>
    <t xml:space="preserve">Klasa: </t>
  </si>
  <si>
    <t>Ur. broj:</t>
  </si>
  <si>
    <t>400-02/16-01/02</t>
  </si>
  <si>
    <r>
      <t xml:space="preserve">Procijenjena vrijednost (bez PDV-a) u kn                            </t>
    </r>
    <r>
      <rPr>
        <b/>
        <i/>
        <sz val="11"/>
        <color theme="1"/>
        <rFont val="Calibri"/>
        <family val="2"/>
        <charset val="238"/>
        <scheme val="minor"/>
      </rPr>
      <t>izmjenjena vrijednost</t>
    </r>
  </si>
  <si>
    <r>
      <t xml:space="preserve">Procijenjena vrijednost (sa PDV-om) u kn </t>
    </r>
    <r>
      <rPr>
        <b/>
        <i/>
        <sz val="11"/>
        <color theme="1"/>
        <rFont val="Calibri"/>
        <family val="2"/>
        <charset val="238"/>
        <scheme val="minor"/>
      </rPr>
      <t>izmjenjena vrijednost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</si>
  <si>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Igor Dorotić, prof.</t>
  </si>
  <si>
    <t>2176-51-16-01-02</t>
  </si>
  <si>
    <t>2. IZMJENE I DOPUNE PLANA NABAVE ZA 2016. GODINU</t>
  </si>
  <si>
    <t>11.2.</t>
  </si>
  <si>
    <t>javnobilježničke usluge</t>
  </si>
  <si>
    <t>kotizacije za sudjelovanje učenika na natjecanjima, nagrade za učenike</t>
  </si>
  <si>
    <t>prijevoz i smještaj učenika na natjecanjima, prijevoz na službenom putovanju vanjskih suradnika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</si>
</sst>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2" borderId="2" xfId="0" applyFill="1" applyBorder="1" applyAlignment="1">
      <alignment wrapText="1"/>
    </xf>
    <xf numFmtId="0" fontId="0" fillId="2" borderId="5" xfId="0" applyFill="1" applyBorder="1"/>
    <xf numFmtId="0" fontId="0" fillId="2" borderId="6" xfId="0" applyFill="1" applyBorder="1"/>
    <xf numFmtId="164" fontId="0" fillId="0" borderId="2" xfId="0" applyNumberFormat="1" applyBorder="1"/>
    <xf numFmtId="164" fontId="0" fillId="2" borderId="2" xfId="0" applyNumberFormat="1" applyFill="1" applyBorder="1"/>
    <xf numFmtId="164" fontId="0" fillId="0" borderId="2" xfId="0" applyNumberFormat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0" fontId="0" fillId="0" borderId="0" xfId="0" applyBorder="1"/>
    <xf numFmtId="0" fontId="0" fillId="2" borderId="11" xfId="0" applyFill="1" applyBorder="1"/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4" borderId="5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vertical="center" wrapText="1"/>
    </xf>
    <xf numFmtId="0" fontId="0" fillId="2" borderId="5" xfId="0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16" fontId="0" fillId="0" borderId="1" xfId="0" applyNumberForma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0" borderId="13" xfId="0" applyBorder="1" applyAlignment="1"/>
    <xf numFmtId="0" fontId="0" fillId="0" borderId="0" xfId="0" applyAlignment="1"/>
    <xf numFmtId="0" fontId="0" fillId="4" borderId="5" xfId="0" applyFill="1" applyBorder="1" applyAlignment="1">
      <alignment horizontal="center" vertical="center" wrapText="1"/>
    </xf>
    <xf numFmtId="44" fontId="0" fillId="4" borderId="2" xfId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/>
    <xf numFmtId="44" fontId="4" fillId="2" borderId="2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44" fontId="4" fillId="2" borderId="1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4" fontId="0" fillId="0" borderId="2" xfId="1" applyFont="1" applyBorder="1" applyAlignment="1">
      <alignment horizontal="center" vertical="center" wrapText="1"/>
    </xf>
    <xf numFmtId="44" fontId="0" fillId="2" borderId="2" xfId="0" applyNumberFormat="1" applyFill="1" applyBorder="1" applyAlignment="1">
      <alignment horizontal="center" vertical="center" wrapText="1"/>
    </xf>
    <xf numFmtId="44" fontId="0" fillId="2" borderId="2" xfId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4" fontId="0" fillId="4" borderId="2" xfId="0" applyNumberFormat="1" applyFill="1" applyBorder="1" applyAlignment="1">
      <alignment horizontal="center" vertical="center" wrapText="1"/>
    </xf>
    <xf numFmtId="0" fontId="0" fillId="0" borderId="0" xfId="0" applyBorder="1" applyAlignment="1"/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7" zoomScaleNormal="100" workbookViewId="0">
      <selection activeCell="C4" sqref="C4"/>
    </sheetView>
  </sheetViews>
  <sheetFormatPr defaultRowHeight="15" x14ac:dyDescent="0.25"/>
  <cols>
    <col min="1" max="1" width="4.7109375" style="56" customWidth="1"/>
    <col min="2" max="2" width="6" style="56" customWidth="1"/>
    <col min="3" max="3" width="42.42578125" customWidth="1"/>
    <col min="4" max="4" width="11.140625" customWidth="1"/>
    <col min="5" max="5" width="13.28515625" customWidth="1"/>
    <col min="6" max="6" width="12.85546875" style="43" customWidth="1"/>
    <col min="7" max="7" width="12.42578125" style="43" customWidth="1"/>
    <col min="8" max="8" width="10.28515625" style="43" customWidth="1"/>
    <col min="9" max="9" width="9.28515625" customWidth="1"/>
    <col min="10" max="10" width="10" customWidth="1"/>
    <col min="11" max="11" width="9.140625" customWidth="1"/>
  </cols>
  <sheetData>
    <row r="1" spans="1:13" x14ac:dyDescent="0.25">
      <c r="A1" s="100" t="s">
        <v>128</v>
      </c>
      <c r="B1" s="100"/>
      <c r="C1" t="s">
        <v>130</v>
      </c>
      <c r="F1" s="93"/>
      <c r="G1" s="93"/>
      <c r="H1" s="93"/>
    </row>
    <row r="2" spans="1:13" x14ac:dyDescent="0.25">
      <c r="A2" s="100" t="s">
        <v>129</v>
      </c>
      <c r="B2" s="100"/>
      <c r="C2" t="s">
        <v>134</v>
      </c>
      <c r="F2" s="93"/>
      <c r="G2" s="93"/>
      <c r="H2" s="93"/>
    </row>
    <row r="3" spans="1:13" ht="51" customHeight="1" thickBot="1" x14ac:dyDescent="0.35">
      <c r="C3" s="97" t="s">
        <v>135</v>
      </c>
      <c r="D3" s="97"/>
      <c r="E3" s="97"/>
      <c r="F3" s="97"/>
      <c r="G3" s="97"/>
      <c r="H3" s="97"/>
    </row>
    <row r="4" spans="1:13" ht="129" customHeight="1" thickBot="1" x14ac:dyDescent="0.3">
      <c r="A4" s="86" t="s">
        <v>36</v>
      </c>
      <c r="B4" s="87" t="s">
        <v>0</v>
      </c>
      <c r="C4" s="54" t="s">
        <v>37</v>
      </c>
      <c r="D4" s="54" t="s">
        <v>38</v>
      </c>
      <c r="E4" s="54" t="s">
        <v>127</v>
      </c>
      <c r="F4" s="54" t="s">
        <v>131</v>
      </c>
      <c r="G4" s="54" t="s">
        <v>132</v>
      </c>
      <c r="H4" s="54" t="s">
        <v>1</v>
      </c>
      <c r="I4" s="54" t="s">
        <v>77</v>
      </c>
      <c r="J4" s="88" t="s">
        <v>40</v>
      </c>
      <c r="K4" s="89" t="s">
        <v>39</v>
      </c>
      <c r="M4" s="15"/>
    </row>
    <row r="5" spans="1:13" ht="18.75" customHeight="1" thickBot="1" x14ac:dyDescent="0.3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M5" s="15"/>
    </row>
    <row r="6" spans="1:13" ht="18.75" customHeight="1" x14ac:dyDescent="0.25">
      <c r="A6" s="90" t="s">
        <v>85</v>
      </c>
      <c r="B6" s="79">
        <v>3211</v>
      </c>
      <c r="C6" s="91" t="s">
        <v>86</v>
      </c>
      <c r="D6" s="80"/>
      <c r="E6" s="84">
        <f>E7+E8</f>
        <v>-3200</v>
      </c>
      <c r="F6" s="83">
        <f>F7+F8</f>
        <v>3200</v>
      </c>
      <c r="G6" s="84">
        <f>G7+G8</f>
        <v>4000</v>
      </c>
      <c r="H6" s="80"/>
      <c r="I6" s="80"/>
      <c r="J6" s="80"/>
      <c r="K6" s="81"/>
      <c r="L6" s="15"/>
    </row>
    <row r="7" spans="1:13" ht="53.25" customHeight="1" x14ac:dyDescent="0.25">
      <c r="A7" s="36" t="s">
        <v>22</v>
      </c>
      <c r="B7" s="35"/>
      <c r="C7" s="35" t="s">
        <v>87</v>
      </c>
      <c r="D7" s="22" t="s">
        <v>41</v>
      </c>
      <c r="E7" s="101">
        <f>F7-4000</f>
        <v>-1600</v>
      </c>
      <c r="F7" s="77">
        <f>G7-(G7*25/125)</f>
        <v>2400</v>
      </c>
      <c r="G7" s="77">
        <v>3000</v>
      </c>
      <c r="H7" s="22" t="s">
        <v>30</v>
      </c>
      <c r="I7" s="22" t="s">
        <v>41</v>
      </c>
      <c r="J7" s="41" t="s">
        <v>41</v>
      </c>
      <c r="K7" s="34" t="s">
        <v>41</v>
      </c>
      <c r="L7" s="15"/>
    </row>
    <row r="8" spans="1:13" ht="52.5" customHeight="1" x14ac:dyDescent="0.25">
      <c r="A8" s="36" t="s">
        <v>78</v>
      </c>
      <c r="B8" s="35"/>
      <c r="C8" s="35" t="s">
        <v>88</v>
      </c>
      <c r="D8" s="22" t="s">
        <v>41</v>
      </c>
      <c r="E8" s="101">
        <f>F8-2400</f>
        <v>-1600</v>
      </c>
      <c r="F8" s="77">
        <f>G8-(G8*25/125)</f>
        <v>800</v>
      </c>
      <c r="G8" s="77">
        <v>1000</v>
      </c>
      <c r="H8" s="22" t="s">
        <v>30</v>
      </c>
      <c r="I8" s="22" t="s">
        <v>41</v>
      </c>
      <c r="J8" s="41" t="s">
        <v>41</v>
      </c>
      <c r="K8" s="34" t="s">
        <v>41</v>
      </c>
      <c r="L8" s="15"/>
    </row>
    <row r="9" spans="1:13" ht="20.25" customHeight="1" x14ac:dyDescent="0.25">
      <c r="A9" s="66" t="s">
        <v>13</v>
      </c>
      <c r="B9" s="37">
        <v>3213</v>
      </c>
      <c r="C9" s="51" t="s">
        <v>71</v>
      </c>
      <c r="D9" s="38"/>
      <c r="E9" s="69">
        <f>E10</f>
        <v>-1600</v>
      </c>
      <c r="F9" s="69">
        <f t="shared" ref="F9:G9" si="0">F10</f>
        <v>1600</v>
      </c>
      <c r="G9" s="69">
        <f t="shared" si="0"/>
        <v>2000</v>
      </c>
      <c r="H9" s="38"/>
      <c r="I9" s="38"/>
      <c r="J9" s="38"/>
      <c r="K9" s="39"/>
      <c r="M9" s="15"/>
    </row>
    <row r="10" spans="1:13" ht="43.5" customHeight="1" x14ac:dyDescent="0.25">
      <c r="A10" s="36" t="s">
        <v>23</v>
      </c>
      <c r="B10" s="35"/>
      <c r="C10" s="35" t="s">
        <v>105</v>
      </c>
      <c r="D10" s="22" t="s">
        <v>41</v>
      </c>
      <c r="E10" s="40">
        <f>F10-3200</f>
        <v>-1600</v>
      </c>
      <c r="F10" s="40">
        <f>G10-(G10*25/125)</f>
        <v>1600</v>
      </c>
      <c r="G10" s="40">
        <v>2000</v>
      </c>
      <c r="H10" s="22" t="s">
        <v>30</v>
      </c>
      <c r="I10" s="22" t="s">
        <v>41</v>
      </c>
      <c r="J10" s="41" t="s">
        <v>41</v>
      </c>
      <c r="K10" s="34" t="s">
        <v>41</v>
      </c>
      <c r="M10" s="15"/>
    </row>
    <row r="11" spans="1:13" ht="20.25" customHeight="1" x14ac:dyDescent="0.25">
      <c r="A11" s="67" t="s">
        <v>14</v>
      </c>
      <c r="B11" s="53">
        <v>3221</v>
      </c>
      <c r="C11" s="52" t="s">
        <v>2</v>
      </c>
      <c r="D11" s="19"/>
      <c r="E11" s="19"/>
      <c r="F11" s="70">
        <f>SUM(F12:F16)</f>
        <v>9504.7619047619046</v>
      </c>
      <c r="G11" s="71">
        <f>SUM(G12:G16)</f>
        <v>11000</v>
      </c>
      <c r="H11" s="44"/>
      <c r="I11" s="9"/>
      <c r="J11" s="16"/>
      <c r="K11" s="10"/>
    </row>
    <row r="12" spans="1:13" ht="177.75" customHeight="1" x14ac:dyDescent="0.25">
      <c r="A12" s="61" t="s">
        <v>24</v>
      </c>
      <c r="B12" s="57"/>
      <c r="C12" s="48" t="s">
        <v>76</v>
      </c>
      <c r="D12" s="20" t="s">
        <v>41</v>
      </c>
      <c r="E12" s="20"/>
      <c r="F12" s="31">
        <f>G12-(G12*25/125)</f>
        <v>3200</v>
      </c>
      <c r="G12" s="23">
        <v>4000</v>
      </c>
      <c r="H12" s="20" t="s">
        <v>30</v>
      </c>
      <c r="I12" s="23" t="s">
        <v>41</v>
      </c>
      <c r="J12" s="24" t="s">
        <v>41</v>
      </c>
      <c r="K12" s="25" t="s">
        <v>41</v>
      </c>
    </row>
    <row r="13" spans="1:13" ht="66.75" customHeight="1" x14ac:dyDescent="0.25">
      <c r="A13" s="61" t="s">
        <v>89</v>
      </c>
      <c r="B13" s="57"/>
      <c r="C13" s="48" t="s">
        <v>106</v>
      </c>
      <c r="D13" s="20" t="s">
        <v>41</v>
      </c>
      <c r="E13" s="20"/>
      <c r="F13" s="31">
        <f>G13-(G13*5/105)</f>
        <v>1904.7619047619048</v>
      </c>
      <c r="G13" s="23">
        <v>2000</v>
      </c>
      <c r="H13" s="20" t="s">
        <v>30</v>
      </c>
      <c r="I13" s="26" t="s">
        <v>41</v>
      </c>
      <c r="J13" s="27" t="s">
        <v>41</v>
      </c>
      <c r="K13" s="25" t="s">
        <v>41</v>
      </c>
    </row>
    <row r="14" spans="1:13" ht="43.5" customHeight="1" x14ac:dyDescent="0.25">
      <c r="A14" s="61" t="s">
        <v>90</v>
      </c>
      <c r="B14" s="57"/>
      <c r="C14" s="48" t="s">
        <v>45</v>
      </c>
      <c r="D14" s="20" t="s">
        <v>41</v>
      </c>
      <c r="E14" s="20"/>
      <c r="F14" s="31">
        <f>G14-(G14*25/125)</f>
        <v>2400</v>
      </c>
      <c r="G14" s="23">
        <v>3000</v>
      </c>
      <c r="H14" s="20" t="s">
        <v>30</v>
      </c>
      <c r="I14" s="26" t="s">
        <v>41</v>
      </c>
      <c r="J14" s="27" t="s">
        <v>41</v>
      </c>
      <c r="K14" s="25" t="s">
        <v>41</v>
      </c>
    </row>
    <row r="15" spans="1:13" ht="88.5" customHeight="1" x14ac:dyDescent="0.25">
      <c r="A15" s="61" t="s">
        <v>91</v>
      </c>
      <c r="B15" s="57"/>
      <c r="C15" s="50" t="s">
        <v>46</v>
      </c>
      <c r="D15" s="20" t="s">
        <v>41</v>
      </c>
      <c r="E15" s="20"/>
      <c r="F15" s="31">
        <f>G15-(G15*25/125)</f>
        <v>400</v>
      </c>
      <c r="G15" s="23">
        <v>500</v>
      </c>
      <c r="H15" s="20" t="s">
        <v>30</v>
      </c>
      <c r="I15" s="26" t="s">
        <v>41</v>
      </c>
      <c r="J15" s="27" t="s">
        <v>41</v>
      </c>
      <c r="K15" s="25" t="s">
        <v>41</v>
      </c>
    </row>
    <row r="16" spans="1:13" ht="45" x14ac:dyDescent="0.25">
      <c r="A16" s="61" t="s">
        <v>92</v>
      </c>
      <c r="B16" s="57"/>
      <c r="C16" s="48" t="s">
        <v>47</v>
      </c>
      <c r="D16" s="20" t="s">
        <v>41</v>
      </c>
      <c r="E16" s="20"/>
      <c r="F16" s="31">
        <v>1600</v>
      </c>
      <c r="G16" s="23">
        <v>1500</v>
      </c>
      <c r="H16" s="20" t="s">
        <v>30</v>
      </c>
      <c r="I16" s="26" t="s">
        <v>41</v>
      </c>
      <c r="J16" s="27" t="s">
        <v>41</v>
      </c>
      <c r="K16" s="25" t="s">
        <v>41</v>
      </c>
    </row>
    <row r="17" spans="1:11" ht="30" x14ac:dyDescent="0.25">
      <c r="A17" s="67" t="s">
        <v>15</v>
      </c>
      <c r="B17" s="53">
        <v>3224</v>
      </c>
      <c r="C17" s="52" t="s">
        <v>48</v>
      </c>
      <c r="D17" s="19"/>
      <c r="E17" s="19"/>
      <c r="F17" s="70">
        <f>F18</f>
        <v>2400</v>
      </c>
      <c r="G17" s="71">
        <f>G18</f>
        <v>3000</v>
      </c>
      <c r="H17" s="38"/>
      <c r="I17" s="9"/>
      <c r="J17" s="16"/>
      <c r="K17" s="3"/>
    </row>
    <row r="18" spans="1:11" ht="58.5" customHeight="1" x14ac:dyDescent="0.25">
      <c r="A18" s="62" t="s">
        <v>25</v>
      </c>
      <c r="B18" s="58"/>
      <c r="C18" s="49" t="s">
        <v>125</v>
      </c>
      <c r="D18" s="32" t="s">
        <v>41</v>
      </c>
      <c r="E18" s="32"/>
      <c r="F18" s="45">
        <f>G18-(G18*25/125)</f>
        <v>2400</v>
      </c>
      <c r="G18" s="46">
        <v>3000</v>
      </c>
      <c r="H18" s="76" t="s">
        <v>30</v>
      </c>
      <c r="I18" s="33" t="s">
        <v>41</v>
      </c>
      <c r="J18" s="33" t="s">
        <v>41</v>
      </c>
      <c r="K18" s="78" t="s">
        <v>41</v>
      </c>
    </row>
    <row r="19" spans="1:11" ht="20.25" customHeight="1" x14ac:dyDescent="0.25">
      <c r="A19" s="68" t="s">
        <v>16</v>
      </c>
      <c r="B19" s="59">
        <v>3225</v>
      </c>
      <c r="C19" s="55" t="s">
        <v>49</v>
      </c>
      <c r="D19" s="21"/>
      <c r="E19" s="95"/>
      <c r="F19" s="72">
        <f>F20</f>
        <v>4000</v>
      </c>
      <c r="G19" s="73">
        <f>G20</f>
        <v>5000</v>
      </c>
      <c r="H19" s="21"/>
      <c r="I19" s="28"/>
      <c r="J19" s="29"/>
      <c r="K19" s="30"/>
    </row>
    <row r="20" spans="1:11" ht="30" customHeight="1" x14ac:dyDescent="0.25">
      <c r="A20" s="61" t="s">
        <v>26</v>
      </c>
      <c r="B20" s="57"/>
      <c r="C20" s="92" t="s">
        <v>107</v>
      </c>
      <c r="D20" s="20" t="s">
        <v>41</v>
      </c>
      <c r="E20" s="94"/>
      <c r="F20" s="31">
        <f>G20-(G20*25/125)</f>
        <v>4000</v>
      </c>
      <c r="G20" s="23">
        <f>10000-5000</f>
        <v>5000</v>
      </c>
      <c r="H20" s="20" t="s">
        <v>30</v>
      </c>
      <c r="I20" s="26" t="s">
        <v>41</v>
      </c>
      <c r="J20" s="27" t="s">
        <v>41</v>
      </c>
      <c r="K20" s="25" t="s">
        <v>41</v>
      </c>
    </row>
    <row r="21" spans="1:11" ht="20.25" customHeight="1" x14ac:dyDescent="0.25">
      <c r="A21" s="68" t="s">
        <v>17</v>
      </c>
      <c r="B21" s="59">
        <v>3231</v>
      </c>
      <c r="C21" s="55" t="s">
        <v>3</v>
      </c>
      <c r="D21" s="21"/>
      <c r="E21" s="21"/>
      <c r="F21" s="72">
        <f>F22+F23</f>
        <v>4000</v>
      </c>
      <c r="G21" s="73">
        <f>G22+G23</f>
        <v>5000</v>
      </c>
      <c r="H21" s="21"/>
      <c r="I21" s="28"/>
      <c r="J21" s="29"/>
      <c r="K21" s="30"/>
    </row>
    <row r="22" spans="1:11" ht="60" x14ac:dyDescent="0.25">
      <c r="A22" s="63" t="s">
        <v>98</v>
      </c>
      <c r="B22" s="57"/>
      <c r="C22" s="48" t="s">
        <v>75</v>
      </c>
      <c r="D22" s="20" t="s">
        <v>41</v>
      </c>
      <c r="E22" s="20"/>
      <c r="F22" s="31">
        <f>G22-(G22*25/125)</f>
        <v>2400</v>
      </c>
      <c r="G22" s="23">
        <v>3000</v>
      </c>
      <c r="H22" s="20" t="s">
        <v>30</v>
      </c>
      <c r="I22" s="26" t="s">
        <v>41</v>
      </c>
      <c r="J22" s="27" t="s">
        <v>41</v>
      </c>
      <c r="K22" s="25" t="s">
        <v>41</v>
      </c>
    </row>
    <row r="23" spans="1:11" ht="45" x14ac:dyDescent="0.25">
      <c r="A23" s="63" t="s">
        <v>115</v>
      </c>
      <c r="B23" s="57"/>
      <c r="C23" s="48" t="s">
        <v>74</v>
      </c>
      <c r="D23" s="20" t="s">
        <v>41</v>
      </c>
      <c r="E23" s="20"/>
      <c r="F23" s="31">
        <f>G23-(G23*25/125)</f>
        <v>1600</v>
      </c>
      <c r="G23" s="47">
        <v>2000</v>
      </c>
      <c r="H23" s="20" t="s">
        <v>30</v>
      </c>
      <c r="I23" s="26" t="s">
        <v>41</v>
      </c>
      <c r="J23" s="27" t="s">
        <v>41</v>
      </c>
      <c r="K23" s="25" t="s">
        <v>41</v>
      </c>
    </row>
    <row r="24" spans="1:11" ht="13.5" customHeight="1" x14ac:dyDescent="0.25">
      <c r="A24" s="68" t="s">
        <v>18</v>
      </c>
      <c r="B24" s="59">
        <v>3232</v>
      </c>
      <c r="C24" s="55" t="s">
        <v>4</v>
      </c>
      <c r="D24" s="21"/>
      <c r="E24" s="21"/>
      <c r="F24" s="72">
        <f>F26+F25</f>
        <v>4000</v>
      </c>
      <c r="G24" s="73">
        <f>G25+G26</f>
        <v>5000</v>
      </c>
      <c r="H24" s="21"/>
      <c r="I24" s="28"/>
      <c r="J24" s="29"/>
      <c r="K24" s="30"/>
    </row>
    <row r="25" spans="1:11" ht="45" x14ac:dyDescent="0.25">
      <c r="A25" s="61" t="s">
        <v>28</v>
      </c>
      <c r="B25" s="57"/>
      <c r="C25" s="42" t="s">
        <v>109</v>
      </c>
      <c r="D25" s="20" t="s">
        <v>41</v>
      </c>
      <c r="E25" s="20"/>
      <c r="F25" s="31">
        <f>G25-(G25*25/125)</f>
        <v>3200</v>
      </c>
      <c r="G25" s="47">
        <v>4000</v>
      </c>
      <c r="H25" s="20" t="s">
        <v>30</v>
      </c>
      <c r="I25" s="26" t="s">
        <v>41</v>
      </c>
      <c r="J25" s="27" t="s">
        <v>41</v>
      </c>
      <c r="K25" s="25" t="s">
        <v>41</v>
      </c>
    </row>
    <row r="26" spans="1:11" ht="29.25" customHeight="1" x14ac:dyDescent="0.25">
      <c r="A26" s="61" t="s">
        <v>79</v>
      </c>
      <c r="B26" s="57"/>
      <c r="C26" s="48" t="s">
        <v>108</v>
      </c>
      <c r="D26" s="20" t="s">
        <v>41</v>
      </c>
      <c r="E26" s="20"/>
      <c r="F26" s="31">
        <f>G26-(G26*25/125)</f>
        <v>800</v>
      </c>
      <c r="G26" s="23">
        <v>1000</v>
      </c>
      <c r="H26" s="20" t="s">
        <v>30</v>
      </c>
      <c r="I26" s="26" t="s">
        <v>41</v>
      </c>
      <c r="J26" s="27" t="s">
        <v>41</v>
      </c>
      <c r="K26" s="25" t="s">
        <v>41</v>
      </c>
    </row>
    <row r="27" spans="1:11" ht="20.25" customHeight="1" x14ac:dyDescent="0.25">
      <c r="A27" s="68" t="s">
        <v>19</v>
      </c>
      <c r="B27" s="59">
        <v>3233</v>
      </c>
      <c r="C27" s="55" t="s">
        <v>5</v>
      </c>
      <c r="D27" s="21"/>
      <c r="E27" s="21"/>
      <c r="F27" s="72">
        <f>F28</f>
        <v>800</v>
      </c>
      <c r="G27" s="73">
        <f>G28</f>
        <v>1000</v>
      </c>
      <c r="H27" s="21"/>
      <c r="I27" s="28"/>
      <c r="J27" s="29"/>
      <c r="K27" s="30"/>
    </row>
    <row r="28" spans="1:11" ht="30" x14ac:dyDescent="0.25">
      <c r="A28" s="61" t="s">
        <v>73</v>
      </c>
      <c r="B28" s="57"/>
      <c r="C28" s="48" t="s">
        <v>50</v>
      </c>
      <c r="D28" s="20" t="s">
        <v>41</v>
      </c>
      <c r="E28" s="20"/>
      <c r="F28" s="31">
        <f>G28-(G28*25/125)</f>
        <v>800</v>
      </c>
      <c r="G28" s="23">
        <v>1000</v>
      </c>
      <c r="H28" s="20" t="s">
        <v>30</v>
      </c>
      <c r="I28" s="26" t="s">
        <v>41</v>
      </c>
      <c r="J28" s="27" t="s">
        <v>41</v>
      </c>
      <c r="K28" s="25" t="s">
        <v>41</v>
      </c>
    </row>
    <row r="29" spans="1:11" x14ac:dyDescent="0.25">
      <c r="A29" s="68" t="s">
        <v>42</v>
      </c>
      <c r="B29" s="59">
        <v>3235</v>
      </c>
      <c r="C29" s="85" t="s">
        <v>6</v>
      </c>
      <c r="D29" s="21"/>
      <c r="E29" s="95"/>
      <c r="F29" s="72">
        <f t="shared" ref="F29:G29" si="1">F30+F31+F32+F33</f>
        <v>150000</v>
      </c>
      <c r="G29" s="72">
        <f t="shared" si="1"/>
        <v>181000</v>
      </c>
      <c r="H29" s="21"/>
      <c r="I29" s="28"/>
      <c r="J29" s="29"/>
      <c r="K29" s="30"/>
    </row>
    <row r="30" spans="1:11" x14ac:dyDescent="0.25">
      <c r="A30" s="61" t="s">
        <v>43</v>
      </c>
      <c r="B30" s="57"/>
      <c r="C30" s="48" t="s">
        <v>99</v>
      </c>
      <c r="D30" s="20" t="s">
        <v>41</v>
      </c>
      <c r="E30" s="94"/>
      <c r="F30" s="31">
        <f>G30-(G30*25/125)</f>
        <v>120000</v>
      </c>
      <c r="G30" s="23">
        <v>150000</v>
      </c>
      <c r="H30" s="20" t="s">
        <v>103</v>
      </c>
      <c r="I30" s="26" t="s">
        <v>41</v>
      </c>
      <c r="J30" s="27" t="s">
        <v>41</v>
      </c>
      <c r="K30" s="25" t="s">
        <v>41</v>
      </c>
    </row>
    <row r="31" spans="1:11" x14ac:dyDescent="0.25">
      <c r="A31" s="61" t="s">
        <v>116</v>
      </c>
      <c r="B31" s="57"/>
      <c r="C31" s="48" t="s">
        <v>100</v>
      </c>
      <c r="D31" s="20" t="s">
        <v>41</v>
      </c>
      <c r="E31" s="20"/>
      <c r="F31" s="31">
        <f>G31</f>
        <v>10000</v>
      </c>
      <c r="G31" s="23">
        <v>10000</v>
      </c>
      <c r="H31" s="20" t="s">
        <v>103</v>
      </c>
      <c r="I31" s="26" t="s">
        <v>41</v>
      </c>
      <c r="J31" s="27" t="s">
        <v>41</v>
      </c>
      <c r="K31" s="25" t="s">
        <v>41</v>
      </c>
    </row>
    <row r="32" spans="1:11" x14ac:dyDescent="0.25">
      <c r="A32" s="61" t="s">
        <v>117</v>
      </c>
      <c r="B32" s="57"/>
      <c r="C32" s="48" t="s">
        <v>101</v>
      </c>
      <c r="D32" s="20" t="s">
        <v>41</v>
      </c>
      <c r="E32" s="20"/>
      <c r="F32" s="31">
        <f>G32</f>
        <v>16000</v>
      </c>
      <c r="G32" s="23">
        <v>16000</v>
      </c>
      <c r="H32" s="20" t="s">
        <v>103</v>
      </c>
      <c r="I32" s="26" t="s">
        <v>41</v>
      </c>
      <c r="J32" s="27" t="s">
        <v>41</v>
      </c>
      <c r="K32" s="25" t="s">
        <v>41</v>
      </c>
    </row>
    <row r="33" spans="1:14" ht="30" x14ac:dyDescent="0.25">
      <c r="A33" s="61" t="s">
        <v>118</v>
      </c>
      <c r="B33" s="57"/>
      <c r="C33" s="48" t="s">
        <v>102</v>
      </c>
      <c r="D33" s="20" t="s">
        <v>41</v>
      </c>
      <c r="E33" s="20"/>
      <c r="F33" s="31">
        <f>G33-(G33*25/125)</f>
        <v>4000</v>
      </c>
      <c r="G33" s="23">
        <v>5000</v>
      </c>
      <c r="H33" s="20" t="s">
        <v>30</v>
      </c>
      <c r="I33" s="26" t="s">
        <v>41</v>
      </c>
      <c r="J33" s="27" t="s">
        <v>41</v>
      </c>
      <c r="K33" s="25" t="s">
        <v>41</v>
      </c>
    </row>
    <row r="34" spans="1:14" ht="20.25" customHeight="1" x14ac:dyDescent="0.25">
      <c r="A34" s="68" t="s">
        <v>20</v>
      </c>
      <c r="B34" s="59">
        <v>3236</v>
      </c>
      <c r="C34" s="55" t="s">
        <v>11</v>
      </c>
      <c r="D34" s="21"/>
      <c r="E34" s="21"/>
      <c r="F34" s="72">
        <f>G34</f>
        <v>3000</v>
      </c>
      <c r="G34" s="73">
        <v>3000</v>
      </c>
      <c r="H34" s="21"/>
      <c r="I34" s="28"/>
      <c r="J34" s="29"/>
      <c r="K34" s="30"/>
    </row>
    <row r="35" spans="1:14" ht="39" customHeight="1" x14ac:dyDescent="0.25">
      <c r="A35" s="61" t="s">
        <v>29</v>
      </c>
      <c r="B35" s="57"/>
      <c r="C35" s="48" t="s">
        <v>51</v>
      </c>
      <c r="D35" s="20" t="s">
        <v>41</v>
      </c>
      <c r="E35" s="20"/>
      <c r="F35" s="31">
        <f>G35</f>
        <v>3000</v>
      </c>
      <c r="G35" s="23">
        <v>3000</v>
      </c>
      <c r="H35" s="20" t="s">
        <v>30</v>
      </c>
      <c r="I35" s="26" t="s">
        <v>41</v>
      </c>
      <c r="J35" s="27" t="s">
        <v>41</v>
      </c>
      <c r="K35" s="25" t="s">
        <v>41</v>
      </c>
    </row>
    <row r="36" spans="1:14" ht="20.25" customHeight="1" x14ac:dyDescent="0.25">
      <c r="A36" s="68" t="s">
        <v>21</v>
      </c>
      <c r="B36" s="59">
        <v>3237</v>
      </c>
      <c r="C36" s="55" t="s">
        <v>9</v>
      </c>
      <c r="D36" s="21"/>
      <c r="E36" s="72">
        <f>E37+E38</f>
        <v>680</v>
      </c>
      <c r="F36" s="72">
        <f>F37+F38</f>
        <v>1480</v>
      </c>
      <c r="G36" s="72">
        <f>G37+G38</f>
        <v>1850</v>
      </c>
      <c r="H36" s="21"/>
      <c r="I36" s="28"/>
      <c r="J36" s="29"/>
      <c r="K36" s="30"/>
    </row>
    <row r="37" spans="1:14" ht="30" customHeight="1" x14ac:dyDescent="0.25">
      <c r="A37" s="64" t="s">
        <v>31</v>
      </c>
      <c r="B37" s="60"/>
      <c r="C37" s="42" t="s">
        <v>122</v>
      </c>
      <c r="D37" s="22" t="s">
        <v>41</v>
      </c>
      <c r="E37" s="40">
        <f>F37-800</f>
        <v>-520</v>
      </c>
      <c r="F37" s="40">
        <f>G37-(G37*25/125)</f>
        <v>280</v>
      </c>
      <c r="G37" s="47">
        <v>350</v>
      </c>
      <c r="H37" s="20" t="s">
        <v>30</v>
      </c>
      <c r="I37" s="26" t="s">
        <v>41</v>
      </c>
      <c r="J37" s="27" t="s">
        <v>41</v>
      </c>
      <c r="K37" s="25" t="s">
        <v>41</v>
      </c>
      <c r="L37" s="74"/>
    </row>
    <row r="38" spans="1:14" ht="30" customHeight="1" x14ac:dyDescent="0.25">
      <c r="A38" s="64" t="s">
        <v>136</v>
      </c>
      <c r="B38" s="60"/>
      <c r="C38" s="42" t="s">
        <v>137</v>
      </c>
      <c r="D38" s="22" t="s">
        <v>41</v>
      </c>
      <c r="E38" s="40">
        <f>F38</f>
        <v>1200</v>
      </c>
      <c r="F38" s="40">
        <f>G38-(G38*25/125)</f>
        <v>1200</v>
      </c>
      <c r="G38" s="47">
        <v>1500</v>
      </c>
      <c r="H38" s="20" t="s">
        <v>30</v>
      </c>
      <c r="I38" s="26" t="s">
        <v>41</v>
      </c>
      <c r="J38" s="27" t="s">
        <v>41</v>
      </c>
      <c r="K38" s="25" t="s">
        <v>41</v>
      </c>
      <c r="L38" s="102"/>
    </row>
    <row r="39" spans="1:14" ht="14.25" customHeight="1" x14ac:dyDescent="0.25">
      <c r="A39" s="68" t="s">
        <v>55</v>
      </c>
      <c r="B39" s="59">
        <v>3238</v>
      </c>
      <c r="C39" s="55" t="s">
        <v>52</v>
      </c>
      <c r="D39" s="21"/>
      <c r="E39" s="21"/>
      <c r="F39" s="72">
        <f>F40</f>
        <v>8000</v>
      </c>
      <c r="G39" s="73">
        <f>G40</f>
        <v>10000</v>
      </c>
      <c r="H39" s="21"/>
      <c r="I39" s="28"/>
      <c r="J39" s="29"/>
      <c r="K39" s="30"/>
    </row>
    <row r="40" spans="1:14" ht="30" x14ac:dyDescent="0.25">
      <c r="A40" s="64" t="s">
        <v>56</v>
      </c>
      <c r="B40" s="60"/>
      <c r="C40" s="42" t="s">
        <v>123</v>
      </c>
      <c r="D40" s="22" t="s">
        <v>41</v>
      </c>
      <c r="E40" s="22"/>
      <c r="F40" s="40">
        <f>G40-(G40*25/125)</f>
        <v>8000</v>
      </c>
      <c r="G40" s="47">
        <v>10000</v>
      </c>
      <c r="H40" s="20" t="s">
        <v>30</v>
      </c>
      <c r="I40" s="26" t="s">
        <v>41</v>
      </c>
      <c r="J40" s="27" t="s">
        <v>41</v>
      </c>
      <c r="K40" s="25" t="s">
        <v>41</v>
      </c>
      <c r="L40" s="74"/>
    </row>
    <row r="41" spans="1:14" ht="17.25" customHeight="1" x14ac:dyDescent="0.25">
      <c r="A41" s="68" t="s">
        <v>57</v>
      </c>
      <c r="B41" s="59">
        <v>3239</v>
      </c>
      <c r="C41" s="55" t="s">
        <v>53</v>
      </c>
      <c r="D41" s="21"/>
      <c r="E41" s="21"/>
      <c r="F41" s="72">
        <f>F42</f>
        <v>800</v>
      </c>
      <c r="G41" s="73">
        <f>G42</f>
        <v>1000</v>
      </c>
      <c r="H41" s="21"/>
      <c r="I41" s="28"/>
      <c r="J41" s="29"/>
      <c r="K41" s="30"/>
    </row>
    <row r="42" spans="1:14" ht="45.75" customHeight="1" x14ac:dyDescent="0.25">
      <c r="A42" s="64" t="s">
        <v>58</v>
      </c>
      <c r="B42" s="60"/>
      <c r="C42" s="42" t="s">
        <v>54</v>
      </c>
      <c r="D42" s="22" t="s">
        <v>41</v>
      </c>
      <c r="E42" s="22"/>
      <c r="F42" s="40">
        <f>G42-(G42*25/125)</f>
        <v>800</v>
      </c>
      <c r="G42" s="47">
        <v>1000</v>
      </c>
      <c r="H42" s="20" t="s">
        <v>30</v>
      </c>
      <c r="I42" s="26" t="s">
        <v>41</v>
      </c>
      <c r="J42" s="27" t="s">
        <v>41</v>
      </c>
      <c r="K42" s="25" t="s">
        <v>41</v>
      </c>
    </row>
    <row r="43" spans="1:14" ht="31.5" customHeight="1" x14ac:dyDescent="0.25">
      <c r="A43" s="68" t="s">
        <v>64</v>
      </c>
      <c r="B43" s="59">
        <v>3241</v>
      </c>
      <c r="C43" s="55" t="s">
        <v>68</v>
      </c>
      <c r="D43" s="21"/>
      <c r="E43" s="21"/>
      <c r="F43" s="72">
        <f>F44+F45</f>
        <v>7400</v>
      </c>
      <c r="G43" s="73">
        <f>G44+G45</f>
        <v>8000</v>
      </c>
      <c r="H43" s="21"/>
      <c r="I43" s="28"/>
      <c r="J43" s="29"/>
      <c r="K43" s="30"/>
    </row>
    <row r="44" spans="1:14" ht="30.75" customHeight="1" x14ac:dyDescent="0.25">
      <c r="A44" s="64" t="s">
        <v>65</v>
      </c>
      <c r="B44" s="60"/>
      <c r="C44" s="42" t="s">
        <v>138</v>
      </c>
      <c r="D44" s="22" t="s">
        <v>41</v>
      </c>
      <c r="E44" s="22"/>
      <c r="F44" s="40">
        <f>G44</f>
        <v>5000</v>
      </c>
      <c r="G44" s="47">
        <v>5000</v>
      </c>
      <c r="H44" s="20" t="s">
        <v>30</v>
      </c>
      <c r="I44" s="26" t="s">
        <v>41</v>
      </c>
      <c r="J44" s="27" t="s">
        <v>41</v>
      </c>
      <c r="K44" s="25" t="s">
        <v>41</v>
      </c>
      <c r="L44" s="74"/>
      <c r="M44" s="75"/>
      <c r="N44" s="75"/>
    </row>
    <row r="45" spans="1:14" ht="48" customHeight="1" x14ac:dyDescent="0.25">
      <c r="A45" s="64" t="s">
        <v>119</v>
      </c>
      <c r="B45" s="60"/>
      <c r="C45" s="42" t="s">
        <v>139</v>
      </c>
      <c r="D45" s="22" t="s">
        <v>41</v>
      </c>
      <c r="E45" s="22"/>
      <c r="F45" s="40">
        <f>G45-(G45*25/125)</f>
        <v>2400</v>
      </c>
      <c r="G45" s="47">
        <v>3000</v>
      </c>
      <c r="H45" s="20" t="s">
        <v>30</v>
      </c>
      <c r="I45" s="26" t="s">
        <v>41</v>
      </c>
      <c r="J45" s="27" t="s">
        <v>41</v>
      </c>
      <c r="K45" s="25" t="s">
        <v>41</v>
      </c>
    </row>
    <row r="46" spans="1:14" ht="20.25" customHeight="1" x14ac:dyDescent="0.25">
      <c r="A46" s="68" t="s">
        <v>66</v>
      </c>
      <c r="B46" s="59">
        <v>3293</v>
      </c>
      <c r="C46" s="55" t="s">
        <v>10</v>
      </c>
      <c r="D46" s="21"/>
      <c r="E46" s="21"/>
      <c r="F46" s="72">
        <f>F47</f>
        <v>2400</v>
      </c>
      <c r="G46" s="73">
        <f>G47</f>
        <v>3000</v>
      </c>
      <c r="H46" s="21"/>
      <c r="I46" s="28"/>
      <c r="J46" s="29"/>
      <c r="K46" s="30"/>
    </row>
    <row r="47" spans="1:14" ht="30" customHeight="1" x14ac:dyDescent="0.25">
      <c r="A47" s="64" t="s">
        <v>67</v>
      </c>
      <c r="B47" s="60"/>
      <c r="C47" s="42" t="s">
        <v>124</v>
      </c>
      <c r="D47" s="22" t="s">
        <v>41</v>
      </c>
      <c r="E47" s="22"/>
      <c r="F47" s="40">
        <f>G47-(G47*25/125)</f>
        <v>2400</v>
      </c>
      <c r="G47" s="47">
        <v>3000</v>
      </c>
      <c r="H47" s="20" t="s">
        <v>30</v>
      </c>
      <c r="I47" s="26" t="s">
        <v>41</v>
      </c>
      <c r="J47" s="27" t="s">
        <v>41</v>
      </c>
      <c r="K47" s="25" t="s">
        <v>41</v>
      </c>
    </row>
    <row r="48" spans="1:14" ht="20.25" customHeight="1" x14ac:dyDescent="0.25">
      <c r="A48" s="68" t="s">
        <v>70</v>
      </c>
      <c r="B48" s="59">
        <v>3294</v>
      </c>
      <c r="C48" s="55" t="s">
        <v>44</v>
      </c>
      <c r="D48" s="21"/>
      <c r="E48" s="21"/>
      <c r="F48" s="72">
        <f>F49+F50+F51</f>
        <v>6000</v>
      </c>
      <c r="G48" s="73">
        <f>G49+G50+G51</f>
        <v>6000</v>
      </c>
      <c r="H48" s="21"/>
      <c r="I48" s="28"/>
      <c r="J48" s="29"/>
      <c r="K48" s="30"/>
    </row>
    <row r="49" spans="1:11" ht="33" customHeight="1" x14ac:dyDescent="0.25">
      <c r="A49" s="64" t="s">
        <v>72</v>
      </c>
      <c r="B49" s="60"/>
      <c r="C49" s="42" t="s">
        <v>59</v>
      </c>
      <c r="D49" s="22" t="s">
        <v>41</v>
      </c>
      <c r="E49" s="22"/>
      <c r="F49" s="40">
        <f>G49</f>
        <v>1000</v>
      </c>
      <c r="G49" s="47">
        <v>1000</v>
      </c>
      <c r="H49" s="20" t="s">
        <v>30</v>
      </c>
      <c r="I49" s="26" t="s">
        <v>41</v>
      </c>
      <c r="J49" s="27" t="s">
        <v>41</v>
      </c>
      <c r="K49" s="25" t="s">
        <v>41</v>
      </c>
    </row>
    <row r="50" spans="1:11" ht="30" customHeight="1" x14ac:dyDescent="0.25">
      <c r="A50" s="64" t="s">
        <v>120</v>
      </c>
      <c r="B50" s="60"/>
      <c r="C50" s="42" t="s">
        <v>60</v>
      </c>
      <c r="D50" s="22" t="s">
        <v>41</v>
      </c>
      <c r="E50" s="22"/>
      <c r="F50" s="40">
        <f>G50</f>
        <v>200</v>
      </c>
      <c r="G50" s="47">
        <v>200</v>
      </c>
      <c r="H50" s="20" t="s">
        <v>30</v>
      </c>
      <c r="I50" s="26" t="s">
        <v>41</v>
      </c>
      <c r="J50" s="27" t="s">
        <v>41</v>
      </c>
      <c r="K50" s="25" t="s">
        <v>41</v>
      </c>
    </row>
    <row r="51" spans="1:11" ht="27" customHeight="1" x14ac:dyDescent="0.25">
      <c r="A51" s="64" t="s">
        <v>121</v>
      </c>
      <c r="B51" s="60"/>
      <c r="C51" s="42" t="s">
        <v>61</v>
      </c>
      <c r="D51" s="22" t="s">
        <v>41</v>
      </c>
      <c r="E51" s="22"/>
      <c r="F51" s="40">
        <v>4800</v>
      </c>
      <c r="G51" s="47">
        <v>4800</v>
      </c>
      <c r="H51" s="20" t="s">
        <v>30</v>
      </c>
      <c r="I51" s="26" t="s">
        <v>41</v>
      </c>
      <c r="J51" s="27" t="s">
        <v>41</v>
      </c>
      <c r="K51" s="25" t="s">
        <v>41</v>
      </c>
    </row>
    <row r="52" spans="1:11" ht="15.75" customHeight="1" x14ac:dyDescent="0.25">
      <c r="A52" s="68" t="s">
        <v>80</v>
      </c>
      <c r="B52" s="59">
        <v>3295</v>
      </c>
      <c r="C52" s="55" t="s">
        <v>62</v>
      </c>
      <c r="D52" s="21"/>
      <c r="E52" s="21"/>
      <c r="F52" s="72">
        <f>F53</f>
        <v>800</v>
      </c>
      <c r="G52" s="73">
        <f>G53</f>
        <v>1000</v>
      </c>
      <c r="H52" s="21"/>
      <c r="I52" s="28"/>
      <c r="J52" s="29"/>
      <c r="K52" s="30"/>
    </row>
    <row r="53" spans="1:11" ht="30" x14ac:dyDescent="0.25">
      <c r="A53" s="65" t="s">
        <v>81</v>
      </c>
      <c r="B53" s="60"/>
      <c r="C53" s="42" t="s">
        <v>63</v>
      </c>
      <c r="D53" s="22" t="s">
        <v>41</v>
      </c>
      <c r="E53" s="22"/>
      <c r="F53" s="40">
        <v>800</v>
      </c>
      <c r="G53" s="47">
        <v>1000</v>
      </c>
      <c r="H53" s="20" t="s">
        <v>30</v>
      </c>
      <c r="I53" s="26" t="s">
        <v>41</v>
      </c>
      <c r="J53" s="27" t="s">
        <v>41</v>
      </c>
      <c r="K53" s="25" t="s">
        <v>41</v>
      </c>
    </row>
    <row r="54" spans="1:11" ht="15" customHeight="1" x14ac:dyDescent="0.25">
      <c r="A54" s="68" t="s">
        <v>82</v>
      </c>
      <c r="B54" s="59">
        <v>3299</v>
      </c>
      <c r="C54" s="55" t="s">
        <v>12</v>
      </c>
      <c r="D54" s="21"/>
      <c r="E54" s="21"/>
      <c r="F54" s="72">
        <f>F55</f>
        <v>800</v>
      </c>
      <c r="G54" s="73">
        <f>G55</f>
        <v>1000</v>
      </c>
      <c r="H54" s="21"/>
      <c r="I54" s="28"/>
      <c r="J54" s="29"/>
      <c r="K54" s="30"/>
    </row>
    <row r="55" spans="1:11" ht="30" customHeight="1" x14ac:dyDescent="0.25">
      <c r="A55" s="64" t="s">
        <v>83</v>
      </c>
      <c r="B55" s="60"/>
      <c r="C55" s="42" t="s">
        <v>69</v>
      </c>
      <c r="D55" s="22" t="s">
        <v>41</v>
      </c>
      <c r="E55" s="22"/>
      <c r="F55" s="40">
        <f>G55-(G55*25/125)</f>
        <v>800</v>
      </c>
      <c r="G55" s="47">
        <v>1000</v>
      </c>
      <c r="H55" s="20" t="s">
        <v>30</v>
      </c>
      <c r="I55" s="26" t="s">
        <v>41</v>
      </c>
      <c r="J55" s="27" t="s">
        <v>41</v>
      </c>
      <c r="K55" s="25" t="s">
        <v>41</v>
      </c>
    </row>
    <row r="56" spans="1:11" ht="20.25" customHeight="1" x14ac:dyDescent="0.25">
      <c r="A56" s="68" t="s">
        <v>93</v>
      </c>
      <c r="B56" s="59">
        <v>3431</v>
      </c>
      <c r="C56" s="85" t="s">
        <v>104</v>
      </c>
      <c r="D56" s="21"/>
      <c r="E56" s="21"/>
      <c r="F56" s="82">
        <f t="shared" ref="F56:G56" si="2">F57</f>
        <v>2000</v>
      </c>
      <c r="G56" s="82">
        <f t="shared" si="2"/>
        <v>2000</v>
      </c>
      <c r="H56" s="21"/>
      <c r="I56" s="28"/>
      <c r="J56" s="29"/>
      <c r="K56" s="30"/>
    </row>
    <row r="57" spans="1:11" ht="30" customHeight="1" x14ac:dyDescent="0.25">
      <c r="A57" s="64" t="s">
        <v>94</v>
      </c>
      <c r="B57" s="60"/>
      <c r="C57" s="42" t="s">
        <v>95</v>
      </c>
      <c r="D57" s="22" t="s">
        <v>41</v>
      </c>
      <c r="E57" s="22"/>
      <c r="F57" s="40">
        <f>G57</f>
        <v>2000</v>
      </c>
      <c r="G57" s="47">
        <v>2000</v>
      </c>
      <c r="H57" s="20" t="s">
        <v>30</v>
      </c>
      <c r="I57" s="26" t="s">
        <v>41</v>
      </c>
      <c r="J57" s="27" t="s">
        <v>41</v>
      </c>
      <c r="K57" s="25" t="s">
        <v>41</v>
      </c>
    </row>
    <row r="58" spans="1:11" ht="21" customHeight="1" x14ac:dyDescent="0.25">
      <c r="A58" s="68" t="s">
        <v>96</v>
      </c>
      <c r="B58" s="59">
        <v>422</v>
      </c>
      <c r="C58" s="55" t="s">
        <v>84</v>
      </c>
      <c r="D58" s="21"/>
      <c r="E58" s="96"/>
      <c r="F58" s="72">
        <f>F59</f>
        <v>48000</v>
      </c>
      <c r="G58" s="73">
        <f>G59</f>
        <v>60000</v>
      </c>
      <c r="H58" s="21"/>
      <c r="I58" s="28"/>
      <c r="J58" s="29"/>
      <c r="K58" s="30"/>
    </row>
    <row r="59" spans="1:11" ht="30.75" customHeight="1" x14ac:dyDescent="0.25">
      <c r="A59" s="64" t="s">
        <v>97</v>
      </c>
      <c r="B59" s="60"/>
      <c r="C59" s="42" t="s">
        <v>126</v>
      </c>
      <c r="D59" s="22" t="s">
        <v>41</v>
      </c>
      <c r="E59" s="77"/>
      <c r="F59" s="40">
        <f>G59-(G59*25/125)</f>
        <v>48000</v>
      </c>
      <c r="G59" s="47">
        <v>60000</v>
      </c>
      <c r="H59" s="20" t="s">
        <v>30</v>
      </c>
      <c r="I59" s="26" t="s">
        <v>41</v>
      </c>
      <c r="J59" s="27" t="s">
        <v>41</v>
      </c>
      <c r="K59" s="25" t="s">
        <v>41</v>
      </c>
    </row>
    <row r="62" spans="1:11" x14ac:dyDescent="0.25">
      <c r="C62" t="s">
        <v>110</v>
      </c>
      <c r="H62"/>
      <c r="I62" s="43" t="s">
        <v>111</v>
      </c>
      <c r="J62" s="43"/>
    </row>
    <row r="63" spans="1:11" x14ac:dyDescent="0.25">
      <c r="H63"/>
      <c r="I63" s="43"/>
      <c r="J63" s="43"/>
    </row>
    <row r="64" spans="1:11" x14ac:dyDescent="0.25">
      <c r="B64" s="98" t="s">
        <v>113</v>
      </c>
      <c r="C64" s="98"/>
      <c r="H64" s="99" t="s">
        <v>114</v>
      </c>
      <c r="I64" s="99"/>
      <c r="J64" s="99"/>
    </row>
    <row r="65" spans="3:10" x14ac:dyDescent="0.25">
      <c r="C65" t="s">
        <v>133</v>
      </c>
      <c r="H65"/>
      <c r="I65" s="43" t="s">
        <v>112</v>
      </c>
      <c r="J65" s="43"/>
    </row>
  </sheetData>
  <mergeCells count="5">
    <mergeCell ref="C3:H3"/>
    <mergeCell ref="B64:C64"/>
    <mergeCell ref="H64:J64"/>
    <mergeCell ref="A1:B1"/>
    <mergeCell ref="A2:B2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3"/>
    </sheetView>
  </sheetViews>
  <sheetFormatPr defaultRowHeight="15" x14ac:dyDescent="0.25"/>
  <cols>
    <col min="4" max="4" width="12.7109375" customWidth="1"/>
    <col min="5" max="5" width="15.42578125" customWidth="1"/>
  </cols>
  <sheetData>
    <row r="1" spans="1:6" ht="60" x14ac:dyDescent="0.25">
      <c r="A1" s="1" t="s">
        <v>16</v>
      </c>
      <c r="B1" s="2">
        <v>3235</v>
      </c>
      <c r="C1" s="8" t="s">
        <v>6</v>
      </c>
      <c r="D1" s="14">
        <f>D2+D3</f>
        <v>135000</v>
      </c>
      <c r="E1" s="12">
        <v>165000</v>
      </c>
      <c r="F1" s="3"/>
    </row>
    <row r="2" spans="1:6" ht="60" x14ac:dyDescent="0.25">
      <c r="A2" s="4" t="s">
        <v>26</v>
      </c>
      <c r="B2" s="5"/>
      <c r="C2" s="6" t="s">
        <v>7</v>
      </c>
      <c r="D2" s="13">
        <f>E2-(E2*25/125)</f>
        <v>120000</v>
      </c>
      <c r="E2" s="11">
        <f>12500*12</f>
        <v>150000</v>
      </c>
      <c r="F2" s="7"/>
    </row>
    <row r="3" spans="1:6" ht="90" x14ac:dyDescent="0.25">
      <c r="A3" s="4" t="s">
        <v>27</v>
      </c>
      <c r="B3" s="5"/>
      <c r="C3" s="6" t="s">
        <v>8</v>
      </c>
      <c r="D3" s="13">
        <f>E3</f>
        <v>15000</v>
      </c>
      <c r="E3" s="11">
        <f>1500*10</f>
        <v>15000</v>
      </c>
      <c r="F3" s="7"/>
    </row>
    <row r="10" spans="1:6" x14ac:dyDescent="0.25">
      <c r="D10" t="s">
        <v>32</v>
      </c>
      <c r="E10">
        <v>1500</v>
      </c>
    </row>
    <row r="11" spans="1:6" x14ac:dyDescent="0.25">
      <c r="D11" t="s">
        <v>33</v>
      </c>
      <c r="E11">
        <v>300</v>
      </c>
    </row>
    <row r="12" spans="1:6" x14ac:dyDescent="0.25">
      <c r="D12" t="s">
        <v>34</v>
      </c>
      <c r="E12">
        <v>1000</v>
      </c>
    </row>
    <row r="13" spans="1:6" x14ac:dyDescent="0.25">
      <c r="D13" t="s">
        <v>35</v>
      </c>
      <c r="E13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2016-06-28T06:55:26Z</cp:lastPrinted>
  <dcterms:created xsi:type="dcterms:W3CDTF">2013-01-08T11:21:25Z</dcterms:created>
  <dcterms:modified xsi:type="dcterms:W3CDTF">2016-06-28T06:55:29Z</dcterms:modified>
</cp:coreProperties>
</file>